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060"/>
  </bookViews>
  <sheets>
    <sheet name="物流部费用（总）" sheetId="5" r:id="rId1"/>
    <sheet name="Sheet2" sheetId="13" r:id="rId2"/>
    <sheet name="Sheet1" sheetId="14" r:id="rId3"/>
    <sheet name="核算科目" sheetId="11" state="hidden" r:id="rId4"/>
  </sheets>
  <definedNames>
    <definedName name="_xlnm._FilterDatabase" localSheetId="0" hidden="1">'物流部费用（总）'!$A$1:$AE$113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lenovo</author>
  </authors>
  <commentList>
    <comment ref="AA111" authorId="0">
      <text>
        <r>
          <rPr>
            <b/>
            <sz val="9"/>
            <rFont val="宋体"/>
            <charset val="134"/>
          </rPr>
          <t>lenovo:</t>
        </r>
        <r>
          <rPr>
            <sz val="9"/>
            <rFont val="宋体"/>
            <charset val="134"/>
          </rPr>
          <t xml:space="preserve">
减物流部代储收入144312.26元
</t>
        </r>
      </text>
    </comment>
    <comment ref="AC111" authorId="0">
      <text>
        <r>
          <rPr>
            <b/>
            <sz val="9"/>
            <rFont val="宋体"/>
            <charset val="134"/>
          </rPr>
          <t>lenovo:</t>
        </r>
        <r>
          <rPr>
            <sz val="9"/>
            <rFont val="宋体"/>
            <charset val="134"/>
          </rPr>
          <t xml:space="preserve">
减物流部代储收入144312.26元</t>
        </r>
      </text>
    </comment>
  </commentList>
</comments>
</file>

<file path=xl/sharedStrings.xml><?xml version="1.0" encoding="utf-8"?>
<sst xmlns="http://schemas.openxmlformats.org/spreadsheetml/2006/main" count="816" uniqueCount="416">
  <si>
    <t>成本中心</t>
  </si>
  <si>
    <t>费用类型</t>
  </si>
  <si>
    <t>费用科目</t>
  </si>
  <si>
    <t>科目名称</t>
  </si>
  <si>
    <t>2024年1月</t>
  </si>
  <si>
    <t>2025年1月</t>
  </si>
  <si>
    <t>2024年2月</t>
  </si>
  <si>
    <t>2025年2月</t>
  </si>
  <si>
    <t>2024年3月</t>
  </si>
  <si>
    <t>2025年3月</t>
  </si>
  <si>
    <t>2024年4月</t>
  </si>
  <si>
    <t>2025年4月</t>
  </si>
  <si>
    <t>2024年5月</t>
  </si>
  <si>
    <t>2025年5月</t>
  </si>
  <si>
    <t>2024年6月</t>
  </si>
  <si>
    <t>2025年6月</t>
  </si>
  <si>
    <t>2024年7月</t>
  </si>
  <si>
    <t>2025年7月</t>
  </si>
  <si>
    <t>2024年8月</t>
  </si>
  <si>
    <t>2025年8月</t>
  </si>
  <si>
    <t>2024年9月</t>
  </si>
  <si>
    <t>2025年9月</t>
  </si>
  <si>
    <t>2024年10月</t>
  </si>
  <si>
    <t>2025年10月</t>
  </si>
  <si>
    <t>2024年11月</t>
  </si>
  <si>
    <t>2025年11月</t>
  </si>
  <si>
    <t>2024年12月</t>
  </si>
  <si>
    <t>2025年12月21日</t>
  </si>
  <si>
    <t>2024年合计</t>
  </si>
  <si>
    <t>2025年合计</t>
  </si>
  <si>
    <t>物流部-运输组</t>
  </si>
  <si>
    <t>运输费用</t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</si>
  <si>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运输组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主营业务成本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运输成本</t>
    </r>
    <r>
      <rPr>
        <sz val="9"/>
        <color rgb="FF000000"/>
        <rFont val="Times New Roman"/>
        <charset val="134"/>
      </rPr>
      <t>.-.-.-.-.-.-.-</t>
    </r>
  </si>
  <si>
    <t>其他</t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</si>
  <si>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运输组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税金及附加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车船税</t>
    </r>
    <r>
      <rPr>
        <sz val="9"/>
        <color rgb="FF000000"/>
        <rFont val="Times New Roman"/>
        <charset val="134"/>
      </rPr>
      <t>.-.-.-.-.-.-.-</t>
    </r>
  </si>
  <si>
    <t>物流部</t>
  </si>
  <si>
    <t>工资</t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</si>
  <si>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员工成本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工资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基本工资</t>
    </r>
    <r>
      <rPr>
        <sz val="9"/>
        <color rgb="FF000000"/>
        <rFont val="Times New Roman"/>
        <charset val="134"/>
      </rPr>
      <t>.-.-.-.-.-.-</t>
    </r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</si>
  <si>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运输组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员工成本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工资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基本工资</t>
    </r>
    <r>
      <rPr>
        <sz val="9"/>
        <color rgb="FF000000"/>
        <rFont val="Times New Roman"/>
        <charset val="134"/>
      </rPr>
      <t>.-.-.-.-.-.-</t>
    </r>
  </si>
  <si>
    <t>物流部-仓储组</t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</si>
  <si>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仓储组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员工成本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工资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基本工资</t>
    </r>
    <r>
      <rPr>
        <sz val="9"/>
        <color rgb="FF000000"/>
        <rFont val="Times New Roman"/>
        <charset val="134"/>
      </rPr>
      <t>.-.-.-.-.-.-</t>
    </r>
  </si>
  <si>
    <t>物流部-综合组</t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</si>
  <si>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综合组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员工成本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工资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基本工资</t>
    </r>
    <r>
      <rPr>
        <sz val="9"/>
        <color rgb="FF000000"/>
        <rFont val="Times New Roman"/>
        <charset val="134"/>
      </rPr>
      <t>.-.-.-.-.-.-</t>
    </r>
  </si>
  <si>
    <t>奖金</t>
  </si>
  <si>
    <t>华润沧州医药有限公司.物流部.销售费用-员工成本-奖金.-.-.-.-.-.-.-</t>
  </si>
  <si>
    <t>华润沧州医药有限公司.物流部-运输组.销售费用-员工成本-奖金.-.-.-.-.-.-.-</t>
  </si>
  <si>
    <t>华润沧州医药有限公司.物流部-仓储组.销售费用-员工成本-奖金.-.-.-.-.-.-.-</t>
  </si>
  <si>
    <t>华润沧州医药有限公司.物流部-综合组.销售费用-员工成本-奖金.-.-.-.-.-.-.-</t>
  </si>
  <si>
    <t>津贴及补贴</t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</si>
  <si>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员工成本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津贴及补贴</t>
    </r>
    <r>
      <rPr>
        <sz val="9"/>
        <color rgb="FF000000"/>
        <rFont val="Times New Roman"/>
        <charset val="134"/>
      </rPr>
      <t>.-.-.-.-.-.-.-</t>
    </r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</si>
  <si>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运输组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员工成本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津贴及补贴</t>
    </r>
    <r>
      <rPr>
        <sz val="9"/>
        <color rgb="FF000000"/>
        <rFont val="Times New Roman"/>
        <charset val="134"/>
      </rPr>
      <t>.-.-.-.-.-.-.-</t>
    </r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</si>
  <si>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仓储组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员工成本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津贴及补贴</t>
    </r>
    <r>
      <rPr>
        <sz val="9"/>
        <color rgb="FF000000"/>
        <rFont val="Times New Roman"/>
        <charset val="134"/>
      </rPr>
      <t>.-.-.-.-.-.-.-</t>
    </r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</si>
  <si>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综合组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员工成本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津贴及补贴</t>
    </r>
    <r>
      <rPr>
        <sz val="9"/>
        <color rgb="FF000000"/>
        <rFont val="Times New Roman"/>
        <charset val="134"/>
      </rPr>
      <t>.-.-.-.-.-.-.-</t>
    </r>
  </si>
  <si>
    <t>工作餐</t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</si>
  <si>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仓储组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员工成本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福利费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工作餐</t>
    </r>
    <r>
      <rPr>
        <sz val="9"/>
        <color rgb="FF000000"/>
        <rFont val="Times New Roman"/>
        <charset val="134"/>
      </rPr>
      <t>.-.-.-.-.-.-.-</t>
    </r>
  </si>
  <si>
    <t>基本医疗保险</t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</si>
  <si>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员工成本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社会保险费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基本医疗保险</t>
    </r>
    <r>
      <rPr>
        <sz val="9"/>
        <color rgb="FF000000"/>
        <rFont val="Times New Roman"/>
        <charset val="134"/>
      </rPr>
      <t>.-.-.-.-.-.-.-</t>
    </r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</si>
  <si>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运输组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员工成本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社会保险费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基本医疗保险</t>
    </r>
    <r>
      <rPr>
        <sz val="9"/>
        <color rgb="FF000000"/>
        <rFont val="Times New Roman"/>
        <charset val="134"/>
      </rPr>
      <t>.-.-.-.-.-.-.-</t>
    </r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</si>
  <si>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仓储组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员工成本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社会保险费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基本医疗保险</t>
    </r>
    <r>
      <rPr>
        <sz val="9"/>
        <color rgb="FF000000"/>
        <rFont val="Times New Roman"/>
        <charset val="134"/>
      </rPr>
      <t>.-.-.-.-.-.-.-</t>
    </r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</si>
  <si>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综合组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员工成本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社会保险费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基本医疗保险</t>
    </r>
    <r>
      <rPr>
        <sz val="9"/>
        <color rgb="FF000000"/>
        <rFont val="Times New Roman"/>
        <charset val="134"/>
      </rPr>
      <t>.-.-.-.-.-.-.-</t>
    </r>
  </si>
  <si>
    <t>基本养老保险</t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</si>
  <si>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员工成本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社会保险费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基本养老保险</t>
    </r>
    <r>
      <rPr>
        <sz val="9"/>
        <color rgb="FF000000"/>
        <rFont val="Times New Roman"/>
        <charset val="134"/>
      </rPr>
      <t>.-.-.-.-.-.-.-</t>
    </r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</si>
  <si>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运输组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员工成本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社会保险费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基本养老保险</t>
    </r>
    <r>
      <rPr>
        <sz val="9"/>
        <color rgb="FF000000"/>
        <rFont val="Times New Roman"/>
        <charset val="134"/>
      </rPr>
      <t>.-.-.-.-.-.-.-</t>
    </r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</si>
  <si>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仓储组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员工成本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社会保险费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基本养老保险</t>
    </r>
    <r>
      <rPr>
        <sz val="9"/>
        <color rgb="FF000000"/>
        <rFont val="Times New Roman"/>
        <charset val="134"/>
      </rPr>
      <t>.-.-.-.-.-.-.-</t>
    </r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</si>
  <si>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综合组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员工成本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社会保险费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基本养老保险</t>
    </r>
    <r>
      <rPr>
        <sz val="9"/>
        <color rgb="FF000000"/>
        <rFont val="Times New Roman"/>
        <charset val="134"/>
      </rPr>
      <t>.-.-.-.-.-.-.-</t>
    </r>
  </si>
  <si>
    <t>失业保险</t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</si>
  <si>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员工成本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社会保险费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失业保险</t>
    </r>
    <r>
      <rPr>
        <sz val="9"/>
        <color rgb="FF000000"/>
        <rFont val="Times New Roman"/>
        <charset val="134"/>
      </rPr>
      <t>.-.-.-.-.-.-.-</t>
    </r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</si>
  <si>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运输组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员工成本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社会保险费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失业保险</t>
    </r>
    <r>
      <rPr>
        <sz val="9"/>
        <color rgb="FF000000"/>
        <rFont val="Times New Roman"/>
        <charset val="134"/>
      </rPr>
      <t>.-.-.-.-.-.-.-</t>
    </r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</si>
  <si>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仓储组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员工成本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社会保险费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失业保险</t>
    </r>
    <r>
      <rPr>
        <sz val="9"/>
        <color rgb="FF000000"/>
        <rFont val="Times New Roman"/>
        <charset val="134"/>
      </rPr>
      <t>.-.-.-.-.-.-.-</t>
    </r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</si>
  <si>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综合组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员工成本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社会保险费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失业保险</t>
    </r>
    <r>
      <rPr>
        <sz val="9"/>
        <color rgb="FF000000"/>
        <rFont val="Times New Roman"/>
        <charset val="134"/>
      </rPr>
      <t>.-.-.-.-.-.-.-</t>
    </r>
  </si>
  <si>
    <t>工伤保险</t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</si>
  <si>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员工成本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社会保险费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工伤保险</t>
    </r>
    <r>
      <rPr>
        <sz val="9"/>
        <color rgb="FF000000"/>
        <rFont val="Times New Roman"/>
        <charset val="134"/>
      </rPr>
      <t>.-.-.-.-.-.-.-</t>
    </r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</si>
  <si>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运输组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员工成本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社会保险费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工伤保险</t>
    </r>
    <r>
      <rPr>
        <sz val="9"/>
        <color rgb="FF000000"/>
        <rFont val="Times New Roman"/>
        <charset val="134"/>
      </rPr>
      <t>.-.-.-.-.-.-.-</t>
    </r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</si>
  <si>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仓储组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员工成本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社会保险费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工伤保险</t>
    </r>
    <r>
      <rPr>
        <sz val="9"/>
        <color rgb="FF000000"/>
        <rFont val="Times New Roman"/>
        <charset val="134"/>
      </rPr>
      <t>.-.-.-.-.-.-.-</t>
    </r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</si>
  <si>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综合组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员工成本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社会保险费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工伤保险</t>
    </r>
    <r>
      <rPr>
        <sz val="9"/>
        <color rgb="FF000000"/>
        <rFont val="Times New Roman"/>
        <charset val="134"/>
      </rPr>
      <t>.-.-.-.-.-.-.-</t>
    </r>
  </si>
  <si>
    <t>职工住房公积金</t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</si>
  <si>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员工成本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职工住房公积金</t>
    </r>
    <r>
      <rPr>
        <sz val="9"/>
        <color rgb="FF000000"/>
        <rFont val="Times New Roman"/>
        <charset val="134"/>
      </rPr>
      <t>.-.-.-.-.-.-.-</t>
    </r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</si>
  <si>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运输组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员工成本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职工住房公积金</t>
    </r>
    <r>
      <rPr>
        <sz val="9"/>
        <color rgb="FF000000"/>
        <rFont val="Times New Roman"/>
        <charset val="134"/>
      </rPr>
      <t>.-.-.-.-.-.-.-</t>
    </r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</si>
  <si>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仓储组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员工成本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职工住房公积金</t>
    </r>
    <r>
      <rPr>
        <sz val="9"/>
        <color rgb="FF000000"/>
        <rFont val="Times New Roman"/>
        <charset val="134"/>
      </rPr>
      <t>.-.-.-.-.-.-.-</t>
    </r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</si>
  <si>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综合组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员工成本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职工住房公积金</t>
    </r>
    <r>
      <rPr>
        <sz val="9"/>
        <color rgb="FF000000"/>
        <rFont val="Times New Roman"/>
        <charset val="134"/>
      </rPr>
      <t>.-.-.-.-.-.-.-</t>
    </r>
  </si>
  <si>
    <t>工会经费</t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</si>
  <si>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员工成本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工会经费</t>
    </r>
    <r>
      <rPr>
        <sz val="9"/>
        <color rgb="FF000000"/>
        <rFont val="Times New Roman"/>
        <charset val="134"/>
      </rPr>
      <t>.-.-.-.-.-.-.-</t>
    </r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</si>
  <si>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运输组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员工成本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工会经费</t>
    </r>
    <r>
      <rPr>
        <sz val="9"/>
        <color rgb="FF000000"/>
        <rFont val="Times New Roman"/>
        <charset val="134"/>
      </rPr>
      <t>.-.-.-.-.-.-.-</t>
    </r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</si>
  <si>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仓储组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员工成本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工会经费</t>
    </r>
    <r>
      <rPr>
        <sz val="9"/>
        <color rgb="FF000000"/>
        <rFont val="Times New Roman"/>
        <charset val="134"/>
      </rPr>
      <t>.-.-.-.-.-.-.-</t>
    </r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</si>
  <si>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综合组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员工成本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工会经费</t>
    </r>
    <r>
      <rPr>
        <sz val="9"/>
        <color rgb="FF000000"/>
        <rFont val="Times New Roman"/>
        <charset val="134"/>
      </rPr>
      <t>.-.-.-.-.-.-.-</t>
    </r>
  </si>
  <si>
    <t>劳动保护费</t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</si>
  <si>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仓储组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员工成本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劳动保护费</t>
    </r>
    <r>
      <rPr>
        <sz val="9"/>
        <color rgb="FF000000"/>
        <rFont val="Times New Roman"/>
        <charset val="134"/>
      </rPr>
      <t>.-.-.-.-.-.-.-</t>
    </r>
  </si>
  <si>
    <t>差旅费</t>
  </si>
  <si>
    <t>华润沧州医药有限公司.物流部.销售费用-差旅费.国内差旅.-.-.-.-.-.-</t>
  </si>
  <si>
    <t>其他通讯费</t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</si>
  <si>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运输组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通讯费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手机话费</t>
    </r>
    <r>
      <rPr>
        <sz val="9"/>
        <color rgb="FF000000"/>
        <rFont val="Times New Roman"/>
        <charset val="134"/>
      </rPr>
      <t>.-.-.-.-.-.-</t>
    </r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</si>
  <si>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仓储组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通讯费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手机话费</t>
    </r>
    <r>
      <rPr>
        <sz val="9"/>
        <color rgb="FF000000"/>
        <rFont val="Times New Roman"/>
        <charset val="134"/>
      </rPr>
      <t>.-.-.-.-.-.-</t>
    </r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</si>
  <si>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综合组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通讯费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手机话费</t>
    </r>
    <r>
      <rPr>
        <sz val="9"/>
        <color rgb="FF000000"/>
        <rFont val="Times New Roman"/>
        <charset val="134"/>
      </rPr>
      <t>.-.-.-.-.-.-</t>
    </r>
  </si>
  <si>
    <t>水费</t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</si>
  <si>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仓储组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能源费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水费</t>
    </r>
    <r>
      <rPr>
        <sz val="9"/>
        <color rgb="FF000000"/>
        <rFont val="Times New Roman"/>
        <charset val="134"/>
      </rPr>
      <t>.-.-.-.-.-.-</t>
    </r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</si>
  <si>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能源费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水费</t>
    </r>
    <r>
      <rPr>
        <sz val="9"/>
        <color rgb="FF000000"/>
        <rFont val="Times New Roman"/>
        <charset val="134"/>
      </rPr>
      <t>.-.-.-.-.-.-</t>
    </r>
  </si>
  <si>
    <t>电费</t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</si>
  <si>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仓储组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能源费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电费</t>
    </r>
    <r>
      <rPr>
        <sz val="9"/>
        <color rgb="FF000000"/>
        <rFont val="Times New Roman"/>
        <charset val="134"/>
      </rPr>
      <t>.-.-.-.-.-.-</t>
    </r>
  </si>
  <si>
    <t>华润沧州医药有限公司.物流部-综合组.销售费用-能源费.电费.-.-.-.-.-.-</t>
  </si>
  <si>
    <t>租赁费用</t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</si>
  <si>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仓储组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租赁费用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其他</t>
    </r>
    <r>
      <rPr>
        <sz val="9"/>
        <color rgb="FF000000"/>
        <rFont val="Times New Roman"/>
        <charset val="134"/>
      </rPr>
      <t>.-.-.-.-.-.-</t>
    </r>
  </si>
  <si>
    <t>路桥费</t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</si>
  <si>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运输组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车辆费用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路桥费</t>
    </r>
    <r>
      <rPr>
        <sz val="9"/>
        <color rgb="FF000000"/>
        <rFont val="Times New Roman"/>
        <charset val="134"/>
      </rPr>
      <t>.-.-.-.-.-.-</t>
    </r>
  </si>
  <si>
    <t>维修及保养费</t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</si>
  <si>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运输组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车辆费用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维修及保养费</t>
    </r>
    <r>
      <rPr>
        <sz val="9"/>
        <color rgb="FF000000"/>
        <rFont val="Times New Roman"/>
        <charset val="134"/>
      </rPr>
      <t>.-.-.-.-.-.-</t>
    </r>
  </si>
  <si>
    <t>燃料费</t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</si>
  <si>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运输组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车辆费用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燃料费</t>
    </r>
    <r>
      <rPr>
        <sz val="9"/>
        <color rgb="FF000000"/>
        <rFont val="Times New Roman"/>
        <charset val="134"/>
      </rPr>
      <t>.-.-.-.-.-.-</t>
    </r>
  </si>
  <si>
    <t>其他车辆费用</t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</si>
  <si>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运输组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车辆费用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其他</t>
    </r>
    <r>
      <rPr>
        <sz val="9"/>
        <color rgb="FF000000"/>
        <rFont val="Times New Roman"/>
        <charset val="134"/>
      </rPr>
      <t>.-.-.-.-.-.-</t>
    </r>
  </si>
  <si>
    <t>耗用品费用</t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</si>
  <si>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仓储组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耗用品费用</t>
    </r>
    <r>
      <rPr>
        <sz val="9"/>
        <color rgb="FF000000"/>
        <rFont val="Times New Roman"/>
        <charset val="134"/>
      </rPr>
      <t>.-.-.-.-.-.-.-</t>
    </r>
  </si>
  <si>
    <t>华润沧州医药有限公司.物流部-综合组.销售费用-耗用品费用.-.-.-.-.-.-.-</t>
  </si>
  <si>
    <t>业务招待费</t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</si>
  <si>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业务招待费</t>
    </r>
    <r>
      <rPr>
        <sz val="9"/>
        <color rgb="FF000000"/>
        <rFont val="Times New Roman"/>
        <charset val="134"/>
      </rPr>
      <t>.-.-.-.-.-.-.-</t>
    </r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</si>
  <si>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仓储组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业务招待费</t>
    </r>
    <r>
      <rPr>
        <sz val="9"/>
        <color rgb="FF000000"/>
        <rFont val="Times New Roman"/>
        <charset val="134"/>
      </rPr>
      <t>.-.-.-.-.-.-.-</t>
    </r>
  </si>
  <si>
    <t>行政收费</t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</si>
  <si>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仓储组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行政收费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其他</t>
    </r>
    <r>
      <rPr>
        <sz val="9"/>
        <color rgb="FF000000"/>
        <rFont val="Times New Roman"/>
        <charset val="134"/>
      </rPr>
      <t>.-.-.-.-.-.-.-</t>
    </r>
  </si>
  <si>
    <t>华润沧州医药有限公司.物流部-综合组.销售费用-行政收费-其他.-.-.-.-.-.-.-</t>
  </si>
  <si>
    <t>华润沧州医药有限公司.物流部-综合组.销售费用-行政收费-其他.其他.-.-.-.-.-.-</t>
  </si>
  <si>
    <t>保险费</t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</si>
  <si>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运输组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保险费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车辆保险</t>
    </r>
    <r>
      <rPr>
        <sz val="9"/>
        <color rgb="FF000000"/>
        <rFont val="Times New Roman"/>
        <charset val="134"/>
      </rPr>
      <t>.-.-.-.-.-.-.-</t>
    </r>
  </si>
  <si>
    <t>设备折旧</t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</si>
  <si>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折旧费用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设备折旧</t>
    </r>
    <r>
      <rPr>
        <sz val="9"/>
        <color rgb="FF000000"/>
        <rFont val="Times New Roman"/>
        <charset val="134"/>
      </rPr>
      <t>.-.-.-.-.-.-</t>
    </r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</si>
  <si>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仓储组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折旧费用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设备折旧</t>
    </r>
    <r>
      <rPr>
        <sz val="9"/>
        <color rgb="FF000000"/>
        <rFont val="Times New Roman"/>
        <charset val="134"/>
      </rPr>
      <t>.-.-.-.-.-.-</t>
    </r>
  </si>
  <si>
    <t>办公设备折旧</t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</si>
  <si>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仓储组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折旧费用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办公设备折旧</t>
    </r>
    <r>
      <rPr>
        <sz val="9"/>
        <color rgb="FF000000"/>
        <rFont val="Times New Roman"/>
        <charset val="134"/>
      </rPr>
      <t>.-.-.-.-.-.-</t>
    </r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</si>
  <si>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综合组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折旧费用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办公设备折旧</t>
    </r>
    <r>
      <rPr>
        <sz val="9"/>
        <color rgb="FF000000"/>
        <rFont val="Times New Roman"/>
        <charset val="134"/>
      </rPr>
      <t>.-.-.-.-.-.-</t>
    </r>
  </si>
  <si>
    <t>交通运输折旧</t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</si>
  <si>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运输组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折旧费用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交通运输折旧</t>
    </r>
    <r>
      <rPr>
        <sz val="9"/>
        <color rgb="FF000000"/>
        <rFont val="Times New Roman"/>
        <charset val="134"/>
      </rPr>
      <t>.-.-.-.-.-.-</t>
    </r>
  </si>
  <si>
    <t>长期待摊费用摊销</t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</si>
  <si>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综合组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摊销费用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长期待摊费用摊销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装修费</t>
    </r>
    <r>
      <rPr>
        <sz val="9"/>
        <color rgb="FF000000"/>
        <rFont val="Times New Roman"/>
        <charset val="134"/>
      </rPr>
      <t>.-.-.-.-.-.</t>
    </r>
    <r>
      <rPr>
        <sz val="9"/>
        <color rgb="FF000000"/>
        <rFont val="宋体"/>
        <charset val="134"/>
      </rPr>
      <t>仓库冷库改造采购项目</t>
    </r>
    <r>
      <rPr>
        <sz val="9"/>
        <color rgb="FF000000"/>
        <rFont val="Times New Roman"/>
        <charset val="134"/>
      </rPr>
      <t>.-</t>
    </r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</si>
  <si>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仓储组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维修及保养费</t>
    </r>
    <r>
      <rPr>
        <sz val="9"/>
        <color rgb="FF000000"/>
        <rFont val="Times New Roman"/>
        <charset val="134"/>
      </rPr>
      <t>.-.-.-.-.-.-.-</t>
    </r>
  </si>
  <si>
    <t>物业管理费用</t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</si>
  <si>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仓储组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物业管理费用</t>
    </r>
    <r>
      <rPr>
        <sz val="9"/>
        <color rgb="FF000000"/>
        <rFont val="Times New Roman"/>
        <charset val="134"/>
      </rPr>
      <t>.-.-.-.-.-.-.-</t>
    </r>
  </si>
  <si>
    <t>使用权资产折旧</t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</si>
  <si>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仓储组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使用权资产折旧（新租赁准则专用）</t>
    </r>
    <r>
      <rPr>
        <sz val="9"/>
        <color rgb="FF000000"/>
        <rFont val="Times New Roman"/>
        <charset val="134"/>
      </rPr>
      <t>.-.-.-.-.-.-.-</t>
    </r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</si>
  <si>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仓储组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财务费用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利息支出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租赁负债利息支出（新租赁准则专用）</t>
    </r>
    <r>
      <rPr>
        <sz val="9"/>
        <color rgb="FF000000"/>
        <rFont val="Times New Roman"/>
        <charset val="134"/>
      </rPr>
      <t>.-.-.-.-.-.-.-</t>
    </r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</si>
  <si>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差旅费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国内差旅</t>
    </r>
    <r>
      <rPr>
        <sz val="9"/>
        <color rgb="FF000000"/>
        <rFont val="Times New Roman"/>
        <charset val="134"/>
      </rPr>
      <t>.-.-.-.</t>
    </r>
    <r>
      <rPr>
        <sz val="9"/>
        <color rgb="FF000000"/>
        <rFont val="宋体"/>
        <charset val="134"/>
      </rPr>
      <t>华润数字科技有限公司</t>
    </r>
    <r>
      <rPr>
        <sz val="9"/>
        <color rgb="FF000000"/>
        <rFont val="Times New Roman"/>
        <charset val="134"/>
      </rPr>
      <t>.-.-</t>
    </r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</si>
  <si>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耗用品费用</t>
    </r>
    <r>
      <rPr>
        <sz val="9"/>
        <color rgb="FF000000"/>
        <rFont val="Times New Roman"/>
        <charset val="134"/>
      </rPr>
      <t>.-.-.-.-.-.-.-</t>
    </r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</si>
  <si>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综合组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物业管理费用</t>
    </r>
    <r>
      <rPr>
        <sz val="9"/>
        <color rgb="FF000000"/>
        <rFont val="Times New Roman"/>
        <charset val="134"/>
      </rPr>
      <t>.-.-.-.-.-.-.-</t>
    </r>
  </si>
  <si>
    <t>华润沧州医药有限公司.物流部-仓储组.销售费用-保险费-其他.财产险.-.-.-.-.-.-</t>
  </si>
  <si>
    <t>安保服务费</t>
  </si>
  <si>
    <t>华润沧州医药有限公司.物流部-仓储组.销售费用-安保服务费.-.-.-.-.-.-.-</t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</si>
  <si>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仓储组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差旅费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国内差旅</t>
    </r>
    <r>
      <rPr>
        <sz val="9"/>
        <color rgb="FF000000"/>
        <rFont val="Times New Roman"/>
        <charset val="134"/>
      </rPr>
      <t>.-.-.-.-.-.-</t>
    </r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</si>
  <si>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运输组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耗用品费用</t>
    </r>
    <r>
      <rPr>
        <sz val="9"/>
        <color rgb="FF000000"/>
        <rFont val="Times New Roman"/>
        <charset val="134"/>
      </rPr>
      <t>.-.-.-.-.-.-.-</t>
    </r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</si>
  <si>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综合组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维修及保养费</t>
    </r>
    <r>
      <rPr>
        <sz val="9"/>
        <color rgb="FF000000"/>
        <rFont val="Times New Roman"/>
        <charset val="134"/>
      </rPr>
      <t>.-.-.-.-.-.-.-</t>
    </r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</si>
  <si>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综合组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租赁费用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其他</t>
    </r>
    <r>
      <rPr>
        <sz val="9"/>
        <color rgb="FF000000"/>
        <rFont val="Times New Roman"/>
        <charset val="134"/>
      </rPr>
      <t>.-.-.-.-.-.-</t>
    </r>
  </si>
  <si>
    <t>职工活动经费</t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</si>
  <si>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仓储组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员工成本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福利费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职工活动经费</t>
    </r>
    <r>
      <rPr>
        <sz val="9"/>
        <color rgb="FF000000"/>
        <rFont val="Times New Roman"/>
        <charset val="134"/>
      </rPr>
      <t>.-.-.-.-.-.-.-</t>
    </r>
  </si>
  <si>
    <t>职工取暖费</t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</si>
  <si>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员工成本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福利费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职工取暖费</t>
    </r>
    <r>
      <rPr>
        <sz val="9"/>
        <color rgb="FF000000"/>
        <rFont val="Times New Roman"/>
        <charset val="134"/>
      </rPr>
      <t>.-.-.-.-.-.-.-</t>
    </r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</si>
  <si>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运输组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员工成本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福利费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职工取暖费</t>
    </r>
    <r>
      <rPr>
        <sz val="9"/>
        <color rgb="FF000000"/>
        <rFont val="Times New Roman"/>
        <charset val="134"/>
      </rPr>
      <t>.-.-.-.-.-.-.-</t>
    </r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</si>
  <si>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仓储组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员工成本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福利费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职工取暖费</t>
    </r>
    <r>
      <rPr>
        <sz val="9"/>
        <color rgb="FF000000"/>
        <rFont val="Times New Roman"/>
        <charset val="134"/>
      </rPr>
      <t>.-.-.-.-.-.-.-</t>
    </r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</si>
  <si>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综合组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员工成本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福利费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职工取暖费</t>
    </r>
    <r>
      <rPr>
        <sz val="9"/>
        <color rgb="FF000000"/>
        <rFont val="Times New Roman"/>
        <charset val="134"/>
      </rPr>
      <t>.-.-.-.-.-.-.-</t>
    </r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</si>
  <si>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运输组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保险费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其他</t>
    </r>
    <r>
      <rPr>
        <sz val="9"/>
        <color rgb="FF000000"/>
        <rFont val="Times New Roman"/>
        <charset val="134"/>
      </rPr>
      <t>.-.-.-.-.-.-.-</t>
    </r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</si>
  <si>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保险费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其他</t>
    </r>
    <r>
      <rPr>
        <sz val="9"/>
        <color rgb="FF000000"/>
        <rFont val="Times New Roman"/>
        <charset val="134"/>
      </rPr>
      <t>.-.-.-.-.-.-.-</t>
    </r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</si>
  <si>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仓储组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保险费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其他</t>
    </r>
    <r>
      <rPr>
        <sz val="9"/>
        <color rgb="FF000000"/>
        <rFont val="Times New Roman"/>
        <charset val="134"/>
      </rPr>
      <t>.-.-.-.-.-.-.-</t>
    </r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</si>
  <si>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仓储组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车辆费用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维修及保养费</t>
    </r>
    <r>
      <rPr>
        <sz val="9"/>
        <color rgb="FF000000"/>
        <rFont val="Times New Roman"/>
        <charset val="134"/>
      </rPr>
      <t>.-.-.-.-.-.-</t>
    </r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</si>
  <si>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综合组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车辆费用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其他</t>
    </r>
    <r>
      <rPr>
        <sz val="9"/>
        <color rgb="FF000000"/>
        <rFont val="Times New Roman"/>
        <charset val="134"/>
      </rPr>
      <t>.-.-.-.-.-.-</t>
    </r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</si>
  <si>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综合组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安保服务费</t>
    </r>
    <r>
      <rPr>
        <sz val="9"/>
        <color rgb="FF000000"/>
        <rFont val="Times New Roman"/>
        <charset val="134"/>
      </rPr>
      <t>.-.-.-.-.-.-.-</t>
    </r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</si>
  <si>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运输组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营业外支出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固定资产处置损失</t>
    </r>
    <r>
      <rPr>
        <sz val="9"/>
        <color rgb="FF000000"/>
        <rFont val="Times New Roman"/>
        <charset val="134"/>
      </rPr>
      <t>.-.-.-.-.-.-.-</t>
    </r>
  </si>
  <si>
    <t>职工教育经费</t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</si>
  <si>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综合组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员工成本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职工教育经费</t>
    </r>
    <r>
      <rPr>
        <sz val="9"/>
        <color rgb="FF000000"/>
        <rFont val="Times New Roman"/>
        <charset val="134"/>
      </rPr>
      <t>.-.-.-.-.-.-.-</t>
    </r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</si>
  <si>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综合组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员工成本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劳动保护费</t>
    </r>
    <r>
      <rPr>
        <sz val="9"/>
        <color rgb="FF000000"/>
        <rFont val="Times New Roman"/>
        <charset val="134"/>
      </rPr>
      <t>.-.-.-.-.-.-.-</t>
    </r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</si>
  <si>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运输组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营业外支出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固定资产报废损失</t>
    </r>
    <r>
      <rPr>
        <sz val="9"/>
        <color rgb="FF000000"/>
        <rFont val="Times New Roman"/>
        <charset val="134"/>
      </rPr>
      <t>.-.-.-.-.-.-.-</t>
    </r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</si>
  <si>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仓储组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营业外支出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固定资产报废损失</t>
    </r>
    <r>
      <rPr>
        <sz val="9"/>
        <color rgb="FF000000"/>
        <rFont val="Times New Roman"/>
        <charset val="134"/>
      </rPr>
      <t>.-.-.-.-.-.-.-</t>
    </r>
  </si>
  <si>
    <t>图书资料费</t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</si>
  <si>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综合组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图书资料费</t>
    </r>
    <r>
      <rPr>
        <sz val="9"/>
        <color rgb="FF000000"/>
        <rFont val="Times New Roman"/>
        <charset val="134"/>
      </rPr>
      <t>.-.-.-.-.-.-.-</t>
    </r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</si>
  <si>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运输组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差旅费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国内差旅</t>
    </r>
    <r>
      <rPr>
        <sz val="9"/>
        <color rgb="FF000000"/>
        <rFont val="Times New Roman"/>
        <charset val="134"/>
      </rPr>
      <t>.-.-.-.-.-.-</t>
    </r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</si>
  <si>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运输组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差旅费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国内差旅</t>
    </r>
    <r>
      <rPr>
        <sz val="9"/>
        <color rgb="FF000000"/>
        <rFont val="Times New Roman"/>
        <charset val="134"/>
      </rPr>
      <t>.-.-.-.</t>
    </r>
    <r>
      <rPr>
        <sz val="9"/>
        <color rgb="FF000000"/>
        <rFont val="宋体"/>
        <charset val="134"/>
      </rPr>
      <t>华润数字科技有限公司</t>
    </r>
    <r>
      <rPr>
        <sz val="9"/>
        <color rgb="FF000000"/>
        <rFont val="Times New Roman"/>
        <charset val="134"/>
      </rPr>
      <t>.-.-</t>
    </r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</si>
  <si>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综合组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折旧费用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设备折旧</t>
    </r>
    <r>
      <rPr>
        <sz val="9"/>
        <color rgb="FF000000"/>
        <rFont val="Times New Roman"/>
        <charset val="134"/>
      </rPr>
      <t>.-.-.-.-.-.-</t>
    </r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</si>
  <si>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综合组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能源费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水费</t>
    </r>
    <r>
      <rPr>
        <sz val="9"/>
        <color rgb="FF000000"/>
        <rFont val="Times New Roman"/>
        <charset val="134"/>
      </rPr>
      <t>.-.-.-.-.-.-</t>
    </r>
  </si>
  <si>
    <t>华润沧州医药有限公司.物流部-仓储组.销售费用-员工成本-职工教育经费.-.-.-.-.-.-.-</t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</si>
  <si>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综合组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差旅费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国内差旅</t>
    </r>
    <r>
      <rPr>
        <sz val="9"/>
        <color rgb="FF000000"/>
        <rFont val="Times New Roman"/>
        <charset val="134"/>
      </rPr>
      <t>.-.-.-.-.-.-</t>
    </r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</si>
  <si>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综合组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差旅费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国内差旅</t>
    </r>
    <r>
      <rPr>
        <sz val="9"/>
        <color rgb="FF000000"/>
        <rFont val="Times New Roman"/>
        <charset val="134"/>
      </rPr>
      <t>.-.-.-.</t>
    </r>
    <r>
      <rPr>
        <sz val="9"/>
        <color rgb="FF000000"/>
        <rFont val="宋体"/>
        <charset val="134"/>
      </rPr>
      <t>华润数字科技有限公司</t>
    </r>
    <r>
      <rPr>
        <sz val="9"/>
        <color rgb="FF000000"/>
        <rFont val="Times New Roman"/>
        <charset val="134"/>
      </rPr>
      <t>.-.-</t>
    </r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</si>
  <si>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综合组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营业外支出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固定资产报废损失</t>
    </r>
    <r>
      <rPr>
        <sz val="9"/>
        <color rgb="FF000000"/>
        <rFont val="Times New Roman"/>
        <charset val="134"/>
      </rPr>
      <t>.-.-.-.-.-.-.-</t>
    </r>
  </si>
  <si>
    <t>华润沧州医药有限公司.物流部-综合组.销售费用-保险费-其他.-.-.-.-.-.-.-</t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</si>
  <si>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运输组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折旧费用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设备折旧</t>
    </r>
    <r>
      <rPr>
        <sz val="9"/>
        <color rgb="FF000000"/>
        <rFont val="Times New Roman"/>
        <charset val="134"/>
      </rPr>
      <t>.-.-.-.-.-.-</t>
    </r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</si>
  <si>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运输组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折旧费用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办公设备折旧</t>
    </r>
    <r>
      <rPr>
        <sz val="9"/>
        <color rgb="FF000000"/>
        <rFont val="Times New Roman"/>
        <charset val="134"/>
      </rPr>
      <t>.-.-.-.-.-.-</t>
    </r>
  </si>
  <si>
    <t>其他折旧</t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</si>
  <si>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仓储组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折旧费用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其他折旧</t>
    </r>
    <r>
      <rPr>
        <sz val="9"/>
        <color rgb="FF000000"/>
        <rFont val="Times New Roman"/>
        <charset val="134"/>
      </rPr>
      <t>.-.-.-.-.-.-</t>
    </r>
  </si>
  <si>
    <t>物流部费用合计</t>
  </si>
  <si>
    <t>主营业务收入（批发）</t>
  </si>
  <si>
    <t>物流费用率</t>
  </si>
  <si>
    <t>主营业务收入（合并）</t>
  </si>
  <si>
    <t>本期借方</t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</si>
  <si>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仓储组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其他应收款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服务收入</t>
    </r>
    <r>
      <rPr>
        <sz val="9"/>
        <color rgb="FF000000"/>
        <rFont val="Times New Roman"/>
        <charset val="134"/>
      </rPr>
      <t>.-.-.-.-.-.-.-</t>
    </r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</si>
  <si>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仓储组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周转材料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低值易耗品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办公</t>
    </r>
    <r>
      <rPr>
        <sz val="9"/>
        <color rgb="FF000000"/>
        <rFont val="Times New Roman"/>
        <charset val="134"/>
      </rPr>
      <t>.-.-.-.-.-.-</t>
    </r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</si>
  <si>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综合组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周转材料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低值易耗品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办公</t>
    </r>
    <r>
      <rPr>
        <sz val="9"/>
        <color rgb="FF000000"/>
        <rFont val="Times New Roman"/>
        <charset val="134"/>
      </rPr>
      <t>.-.-.-.-.-.-</t>
    </r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</si>
  <si>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员工成本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奖金</t>
    </r>
    <r>
      <rPr>
        <sz val="9"/>
        <color rgb="FF000000"/>
        <rFont val="Times New Roman"/>
        <charset val="134"/>
      </rPr>
      <t>.-.-.-.-.-.-.-</t>
    </r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</si>
  <si>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运输组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员工成本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奖金</t>
    </r>
    <r>
      <rPr>
        <sz val="9"/>
        <color rgb="FF000000"/>
        <rFont val="Times New Roman"/>
        <charset val="134"/>
      </rPr>
      <t>.-.-.-.-.-.-.-</t>
    </r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</si>
  <si>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仓储组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员工成本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奖金</t>
    </r>
    <r>
      <rPr>
        <sz val="9"/>
        <color rgb="FF000000"/>
        <rFont val="Times New Roman"/>
        <charset val="134"/>
      </rPr>
      <t>.-.-.-.-.-.-.-</t>
    </r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</si>
  <si>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综合组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员工成本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奖金</t>
    </r>
    <r>
      <rPr>
        <sz val="9"/>
        <color rgb="FF000000"/>
        <rFont val="Times New Roman"/>
        <charset val="134"/>
      </rPr>
      <t>.-.-.-.-.-.-.-</t>
    </r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</si>
  <si>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差旅费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国内差旅</t>
    </r>
    <r>
      <rPr>
        <sz val="9"/>
        <color rgb="FF000000"/>
        <rFont val="Times New Roman"/>
        <charset val="134"/>
      </rPr>
      <t>.-.-.-.-.-.-</t>
    </r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</si>
  <si>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仓储组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差旅费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国内差旅</t>
    </r>
    <r>
      <rPr>
        <sz val="9"/>
        <color rgb="FF000000"/>
        <rFont val="Times New Roman"/>
        <charset val="134"/>
      </rPr>
      <t>.-.-.-.</t>
    </r>
    <r>
      <rPr>
        <sz val="9"/>
        <color rgb="FF000000"/>
        <rFont val="宋体"/>
        <charset val="134"/>
      </rPr>
      <t>华润数字科技有限公司</t>
    </r>
    <r>
      <rPr>
        <sz val="9"/>
        <color rgb="FF000000"/>
        <rFont val="Times New Roman"/>
        <charset val="134"/>
      </rPr>
      <t>.-.-</t>
    </r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</si>
  <si>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综合组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能源费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电费</t>
    </r>
    <r>
      <rPr>
        <sz val="9"/>
        <color rgb="FF000000"/>
        <rFont val="Times New Roman"/>
        <charset val="134"/>
      </rPr>
      <t>.-.-.-.-.-.-</t>
    </r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</si>
  <si>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综合组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耗用品费用</t>
    </r>
    <r>
      <rPr>
        <sz val="9"/>
        <color rgb="FF000000"/>
        <rFont val="Times New Roman"/>
        <charset val="134"/>
      </rPr>
      <t>.-.-.-.-.-.-.-</t>
    </r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</si>
  <si>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综合组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行政收费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其他</t>
    </r>
    <r>
      <rPr>
        <sz val="9"/>
        <color rgb="FF000000"/>
        <rFont val="Times New Roman"/>
        <charset val="134"/>
      </rPr>
      <t>.-.-.-.-.-.-.-</t>
    </r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</si>
  <si>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综合组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行政收费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其他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其他</t>
    </r>
    <r>
      <rPr>
        <sz val="9"/>
        <color rgb="FF000000"/>
        <rFont val="Times New Roman"/>
        <charset val="134"/>
      </rPr>
      <t>.-.-.-.-.-.-</t>
    </r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</si>
  <si>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仓储组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保险费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其他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财产险</t>
    </r>
    <r>
      <rPr>
        <sz val="9"/>
        <color rgb="FF000000"/>
        <rFont val="Times New Roman"/>
        <charset val="134"/>
      </rPr>
      <t>.-.-.-.-.-.-</t>
    </r>
  </si>
  <si>
    <r>
      <rPr>
        <sz val="9"/>
        <color rgb="FF000000"/>
        <rFont val="宋体"/>
        <charset val="134"/>
      </rPr>
      <t>华润沧州医药有限公司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物流部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仓储组</t>
    </r>
    <r>
      <rPr>
        <sz val="9"/>
        <color rgb="FF000000"/>
        <rFont val="Times New Roman"/>
        <charset val="134"/>
      </rPr>
      <t>.</t>
    </r>
    <r>
      <rPr>
        <sz val="9"/>
        <color rgb="FF000000"/>
        <rFont val="宋体"/>
        <charset val="134"/>
      </rPr>
      <t>销售费用</t>
    </r>
    <r>
      <rPr>
        <sz val="9"/>
        <color rgb="FF000000"/>
        <rFont val="Times New Roman"/>
        <charset val="134"/>
      </rPr>
      <t>-</t>
    </r>
    <r>
      <rPr>
        <sz val="9"/>
        <color rgb="FF000000"/>
        <rFont val="宋体"/>
        <charset val="134"/>
      </rPr>
      <t>安保服务费</t>
    </r>
    <r>
      <rPr>
        <sz val="9"/>
        <color rgb="FF000000"/>
        <rFont val="Times New Roman"/>
        <charset val="134"/>
      </rPr>
      <t>.-.-.-.-.-.-.-</t>
    </r>
  </si>
  <si>
    <t>项目</t>
  </si>
  <si>
    <t>万元（不含税）</t>
  </si>
  <si>
    <t>透析液计提3-4季度</t>
  </si>
  <si>
    <t>电费计提</t>
  </si>
  <si>
    <t>落地配计提</t>
  </si>
  <si>
    <t>油费计提</t>
  </si>
  <si>
    <t>物业费计提</t>
  </si>
  <si>
    <t>修车空调</t>
  </si>
  <si>
    <t>发货费</t>
  </si>
  <si>
    <t>车辆维修</t>
  </si>
  <si>
    <t>餐费</t>
  </si>
  <si>
    <t>合计</t>
  </si>
  <si>
    <t>业务科目编码</t>
  </si>
  <si>
    <t>业务科目名称</t>
  </si>
  <si>
    <t>二级预算科目</t>
  </si>
  <si>
    <t>B01010101</t>
  </si>
  <si>
    <t>员工成本</t>
  </si>
  <si>
    <t>B01010102</t>
  </si>
  <si>
    <t>B01010103</t>
  </si>
  <si>
    <t>B01010104001</t>
  </si>
  <si>
    <t>B01010104002</t>
  </si>
  <si>
    <t>B01010104003</t>
  </si>
  <si>
    <t>生育保险</t>
  </si>
  <si>
    <t>B01010104004</t>
  </si>
  <si>
    <t>B01010104005</t>
  </si>
  <si>
    <t>B01010104006</t>
  </si>
  <si>
    <t>其他社会保险费</t>
  </si>
  <si>
    <t>B01010105</t>
  </si>
  <si>
    <t>B01010106001</t>
  </si>
  <si>
    <t>食堂费用</t>
  </si>
  <si>
    <t>B01010106002</t>
  </si>
  <si>
    <t>非货币性福利</t>
  </si>
  <si>
    <t>B01010106003</t>
  </si>
  <si>
    <t>职工租房费</t>
  </si>
  <si>
    <t>B01010106004</t>
  </si>
  <si>
    <t>职工体检费</t>
  </si>
  <si>
    <t>B01010106005</t>
  </si>
  <si>
    <t>B01010106006</t>
  </si>
  <si>
    <t>补充商业保险</t>
  </si>
  <si>
    <t>B01010106007</t>
  </si>
  <si>
    <t>B01010106008</t>
  </si>
  <si>
    <t>通勤费</t>
  </si>
  <si>
    <t>B01010106009</t>
  </si>
  <si>
    <t>B01010106010</t>
  </si>
  <si>
    <t>职工探亲费</t>
  </si>
  <si>
    <t>B01010106011</t>
  </si>
  <si>
    <t>其他福利费项目</t>
  </si>
  <si>
    <t>B01010107</t>
  </si>
  <si>
    <t>劳务派遣费</t>
  </si>
  <si>
    <t>B01010108</t>
  </si>
  <si>
    <t>B01010109</t>
  </si>
  <si>
    <t>企业年金</t>
  </si>
  <si>
    <t>B01010110</t>
  </si>
  <si>
    <t>辞退福利</t>
  </si>
  <si>
    <t>B01010111</t>
  </si>
  <si>
    <t>B01010112</t>
  </si>
  <si>
    <t>培训费</t>
  </si>
  <si>
    <t>B01010113</t>
  </si>
  <si>
    <t>B01010114</t>
  </si>
  <si>
    <t>其他员工成本</t>
  </si>
  <si>
    <t>B01010201</t>
  </si>
  <si>
    <t>日常费用项目</t>
  </si>
  <si>
    <t>B01010202001</t>
  </si>
  <si>
    <t>仓储费</t>
  </si>
  <si>
    <t>B01010202002</t>
  </si>
  <si>
    <t>装卸费</t>
  </si>
  <si>
    <t>B01010203</t>
  </si>
  <si>
    <t>平台服务费</t>
  </si>
  <si>
    <t>B01010204</t>
  </si>
  <si>
    <t>B01010205</t>
  </si>
  <si>
    <t>B01010206</t>
  </si>
  <si>
    <t>B01010207001</t>
  </si>
  <si>
    <t>B01010207002</t>
  </si>
  <si>
    <t>B01010207003</t>
  </si>
  <si>
    <t>暖气费</t>
  </si>
  <si>
    <t>B01010207004</t>
  </si>
  <si>
    <t>天然气费</t>
  </si>
  <si>
    <t>B01010207005</t>
  </si>
  <si>
    <t>其他能源费</t>
  </si>
  <si>
    <t>B01010208</t>
  </si>
  <si>
    <t>B01010209001</t>
  </si>
  <si>
    <t>B01010209002</t>
  </si>
  <si>
    <t>停车费</t>
  </si>
  <si>
    <t>B01010209003</t>
  </si>
  <si>
    <t>车辆维修及保养费</t>
  </si>
  <si>
    <t>B01010209004</t>
  </si>
  <si>
    <t>B01010209005</t>
  </si>
  <si>
    <t>租车费</t>
  </si>
  <si>
    <t>B01010209006</t>
  </si>
  <si>
    <t>B01010210001</t>
  </si>
  <si>
    <t>推广会议费</t>
  </si>
  <si>
    <t>B01010210002</t>
  </si>
  <si>
    <t>推广服务及物料费</t>
  </si>
  <si>
    <t>B01010211001</t>
  </si>
  <si>
    <t>清洁费</t>
  </si>
  <si>
    <t>B01010211002</t>
  </si>
  <si>
    <t>邮电费</t>
  </si>
  <si>
    <t>B01010211003</t>
  </si>
  <si>
    <t>B01010211004</t>
  </si>
  <si>
    <t>文具印刷费</t>
  </si>
  <si>
    <t>B01010211005</t>
  </si>
  <si>
    <t>B01010211006</t>
  </si>
  <si>
    <t>污水处理费</t>
  </si>
  <si>
    <t>B01010211007</t>
  </si>
  <si>
    <t>招聘费</t>
  </si>
  <si>
    <t>B01010211008</t>
  </si>
  <si>
    <t>组织工作经费</t>
  </si>
  <si>
    <t>B01010211009</t>
  </si>
  <si>
    <t>电脑耗材</t>
  </si>
  <si>
    <t>B01010211010</t>
  </si>
  <si>
    <t>开办费</t>
  </si>
  <si>
    <t>B01010211011</t>
  </si>
  <si>
    <t>特许权使用费</t>
  </si>
  <si>
    <t>B01010211012</t>
  </si>
  <si>
    <t>证照费</t>
  </si>
  <si>
    <t>B01010211013</t>
  </si>
  <si>
    <t>院内药房费用</t>
  </si>
  <si>
    <t>B01010211014</t>
  </si>
  <si>
    <t>其他办公行政费</t>
  </si>
  <si>
    <t>B01010212</t>
  </si>
  <si>
    <t>B01010213</t>
  </si>
  <si>
    <t>B01010214</t>
  </si>
  <si>
    <t>招标费</t>
  </si>
  <si>
    <t>B01010215</t>
  </si>
  <si>
    <t>配送费</t>
  </si>
  <si>
    <t>B01010216001</t>
  </si>
  <si>
    <t>网络使用费</t>
  </si>
  <si>
    <t>B01010216002</t>
  </si>
  <si>
    <t>B01010217</t>
  </si>
  <si>
    <t>B01010218</t>
  </si>
  <si>
    <t>B01010219</t>
  </si>
  <si>
    <t>样品费</t>
  </si>
  <si>
    <t>B01010220</t>
  </si>
  <si>
    <t>会议费</t>
  </si>
  <si>
    <t>B01010221</t>
  </si>
  <si>
    <t>报关费</t>
  </si>
  <si>
    <t>B01010222</t>
  </si>
  <si>
    <t>促销费用</t>
  </si>
  <si>
    <t>B01010223</t>
  </si>
  <si>
    <t>广告宣传费</t>
  </si>
  <si>
    <t>B01010224</t>
  </si>
  <si>
    <t>软件服务费</t>
  </si>
  <si>
    <t>B01010225001</t>
  </si>
  <si>
    <t>代理费</t>
  </si>
  <si>
    <t>B01010225002</t>
  </si>
  <si>
    <t>交通费</t>
  </si>
  <si>
    <t>B01010225003</t>
  </si>
  <si>
    <t>绿化费</t>
  </si>
  <si>
    <t>B01010225004</t>
  </si>
  <si>
    <t>B01010301</t>
  </si>
  <si>
    <t>审计费用</t>
  </si>
  <si>
    <t>专业机构费用</t>
  </si>
  <si>
    <t>B01010302001</t>
  </si>
  <si>
    <t>技术服务和咨询费</t>
  </si>
  <si>
    <t>B01010302002</t>
  </si>
  <si>
    <t>法律服务费</t>
  </si>
  <si>
    <t>B01010302003</t>
  </si>
  <si>
    <t>评估费</t>
  </si>
  <si>
    <t>B01010302004</t>
  </si>
  <si>
    <t>诉讼费</t>
  </si>
  <si>
    <t>B01010302005</t>
  </si>
  <si>
    <t>其他非审计费用</t>
  </si>
  <si>
    <t>B01010303</t>
  </si>
  <si>
    <t>社团费用</t>
  </si>
  <si>
    <t>B010104001</t>
  </si>
  <si>
    <t>存货盘亏及毁损</t>
  </si>
  <si>
    <t>营业外项目</t>
  </si>
  <si>
    <t>B010104002</t>
  </si>
  <si>
    <t>捐赠支出</t>
  </si>
  <si>
    <t>B01010501001</t>
  </si>
  <si>
    <t>无形资产摊销</t>
  </si>
  <si>
    <t>非付现费用</t>
  </si>
  <si>
    <t>B01010501002</t>
  </si>
  <si>
    <t>B01010501003</t>
  </si>
  <si>
    <t>研发费用摊销</t>
  </si>
  <si>
    <t>B01010502001</t>
  </si>
  <si>
    <t>房屋折旧</t>
  </si>
  <si>
    <t>B01010502002</t>
  </si>
  <si>
    <t>B01010502003</t>
  </si>
  <si>
    <t>B01010502004</t>
  </si>
  <si>
    <t>B01010502005</t>
  </si>
  <si>
    <t>B01010502006</t>
  </si>
  <si>
    <t>B010106</t>
  </si>
  <si>
    <t>研发费用</t>
  </si>
  <si>
    <t>B010201</t>
  </si>
  <si>
    <t>股权/债权投资</t>
  </si>
  <si>
    <t>B010202001</t>
  </si>
  <si>
    <t>安装工程</t>
  </si>
  <si>
    <t>在建工程</t>
  </si>
  <si>
    <t>B010202002</t>
  </si>
  <si>
    <t>技改工程</t>
  </si>
  <si>
    <t>B010202003</t>
  </si>
  <si>
    <t>建筑工程</t>
  </si>
  <si>
    <t>B010202004</t>
  </si>
  <si>
    <t>其他在建工程</t>
  </si>
  <si>
    <t>B010202005</t>
  </si>
  <si>
    <t>土地</t>
  </si>
  <si>
    <t>B010202006</t>
  </si>
  <si>
    <t>在安装设备</t>
  </si>
  <si>
    <t>B010202007</t>
  </si>
  <si>
    <t>装修工程</t>
  </si>
  <si>
    <t>B010202008</t>
  </si>
  <si>
    <t>待摊支出</t>
  </si>
  <si>
    <t>B010203001</t>
  </si>
  <si>
    <t>固定资产-房屋及建筑物/机器和仪器设备/交通运输工具/办公设备/其他固定资产</t>
  </si>
  <si>
    <t>固定资产</t>
  </si>
  <si>
    <t>B010204001</t>
  </si>
  <si>
    <t>专利权/非专利技术/商标权/土地使用权/软件</t>
  </si>
  <si>
    <t>无形资产</t>
  </si>
  <si>
    <t>B010205001</t>
  </si>
  <si>
    <t>装修费/其他长期待摊费用</t>
  </si>
  <si>
    <t>长期待摊费用</t>
  </si>
  <si>
    <t>B010206001</t>
  </si>
  <si>
    <t>使用权资产-房屋及建筑物/机器和仪器设备/交通运输工具/办公设备/其他使用权资产</t>
  </si>
  <si>
    <t>使用权资产（新租赁准则）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</si>
</sst>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  <numFmt numFmtId="178" formatCode="0.0000%"/>
  </numFmts>
  <fonts count="35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0"/>
      <name val="Microsoft YaHei"/>
      <charset val="134"/>
    </font>
    <font>
      <sz val="9"/>
      <name val="Calibri"/>
      <charset val="134"/>
    </font>
    <font>
      <sz val="9"/>
      <name val="Microsoft YaHei"/>
      <charset val="134"/>
    </font>
    <font>
      <sz val="9"/>
      <name val="宋体"/>
      <charset val="134"/>
    </font>
    <font>
      <b/>
      <sz val="11"/>
      <color theme="1"/>
      <name val="宋体"/>
      <charset val="134"/>
      <scheme val="minor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Times New Roman"/>
      <charset val="134"/>
    </font>
    <font>
      <b/>
      <sz val="9"/>
      <color rgb="FF000000"/>
      <name val="宋体"/>
      <charset val="134"/>
      <scheme val="minor"/>
    </font>
    <font>
      <b/>
      <sz val="9"/>
      <color rgb="FFFF0000"/>
      <name val="宋体"/>
      <charset val="134"/>
    </font>
    <font>
      <b/>
      <sz val="9"/>
      <color rgb="FF000000"/>
      <name val="Times New Roman"/>
      <charset val="134"/>
    </font>
    <font>
      <b/>
      <sz val="9"/>
      <color rgb="FFFF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9" borderId="13" applyNumberFormat="0" applyAlignment="0" applyProtection="0">
      <alignment vertical="center"/>
    </xf>
    <xf numFmtId="0" fontId="23" fillId="10" borderId="14" applyNumberFormat="0" applyAlignment="0" applyProtection="0">
      <alignment vertical="center"/>
    </xf>
    <xf numFmtId="0" fontId="24" fillId="10" borderId="13" applyNumberFormat="0" applyAlignment="0" applyProtection="0">
      <alignment vertical="center"/>
    </xf>
    <xf numFmtId="0" fontId="25" fillId="11" borderId="15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58">
    <xf numFmtId="0" fontId="0" fillId="0" borderId="0" xfId="0"/>
    <xf numFmtId="0" fontId="1" fillId="0" borderId="0" xfId="49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/>
    <xf numFmtId="0" fontId="6" fillId="0" borderId="0" xfId="0" applyFont="1"/>
    <xf numFmtId="0" fontId="7" fillId="4" borderId="2" xfId="0" applyFont="1" applyFill="1" applyBorder="1" applyAlignment="1">
      <alignment horizontal="center" vertical="center" wrapText="1"/>
    </xf>
    <xf numFmtId="176" fontId="7" fillId="4" borderId="2" xfId="0" applyNumberFormat="1" applyFont="1" applyFill="1" applyBorder="1" applyAlignment="1">
      <alignment horizontal="center" vertical="center" wrapText="1"/>
    </xf>
    <xf numFmtId="0" fontId="8" fillId="5" borderId="3" xfId="0" applyFont="1" applyFill="1" applyBorder="1" applyAlignment="1">
      <alignment horizontal="justify" vertical="center" wrapText="1"/>
    </xf>
    <xf numFmtId="176" fontId="9" fillId="5" borderId="3" xfId="0" applyNumberFormat="1" applyFont="1" applyFill="1" applyBorder="1" applyAlignment="1">
      <alignment horizontal="right" vertical="center" wrapText="1"/>
    </xf>
    <xf numFmtId="176" fontId="0" fillId="0" borderId="0" xfId="0" applyNumberFormat="1"/>
    <xf numFmtId="0" fontId="10" fillId="4" borderId="1" xfId="0" applyFont="1" applyFill="1" applyBorder="1" applyAlignment="1">
      <alignment horizontal="center" vertical="center" wrapText="1"/>
    </xf>
    <xf numFmtId="49" fontId="7" fillId="4" borderId="2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justify" vertical="center" wrapText="1"/>
    </xf>
    <xf numFmtId="0" fontId="8" fillId="0" borderId="3" xfId="0" applyFont="1" applyFill="1" applyBorder="1" applyAlignment="1">
      <alignment horizontal="center" vertical="center" wrapText="1"/>
    </xf>
    <xf numFmtId="176" fontId="9" fillId="6" borderId="3" xfId="0" applyNumberFormat="1" applyFont="1" applyFill="1" applyBorder="1" applyAlignment="1">
      <alignment horizontal="right" vertical="center" wrapText="1"/>
    </xf>
    <xf numFmtId="176" fontId="9" fillId="0" borderId="3" xfId="0" applyNumberFormat="1" applyFont="1" applyFill="1" applyBorder="1" applyAlignment="1">
      <alignment horizontal="righ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justify" vertical="center" wrapText="1"/>
    </xf>
    <xf numFmtId="176" fontId="9" fillId="7" borderId="3" xfId="0" applyNumberFormat="1" applyFont="1" applyFill="1" applyBorder="1" applyAlignment="1">
      <alignment horizontal="right" vertical="center" wrapText="1"/>
    </xf>
    <xf numFmtId="0" fontId="8" fillId="0" borderId="4" xfId="0" applyFont="1" applyFill="1" applyBorder="1" applyAlignment="1">
      <alignment horizontal="justify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justify" vertical="center" wrapText="1"/>
    </xf>
    <xf numFmtId="0" fontId="8" fillId="0" borderId="5" xfId="0" applyFont="1" applyFill="1" applyBorder="1" applyAlignment="1">
      <alignment horizontal="center" vertical="center" wrapText="1"/>
    </xf>
    <xf numFmtId="176" fontId="9" fillId="6" borderId="6" xfId="0" applyNumberFormat="1" applyFont="1" applyFill="1" applyBorder="1" applyAlignment="1">
      <alignment horizontal="right" vertical="center" wrapText="1"/>
    </xf>
    <xf numFmtId="176" fontId="9" fillId="6" borderId="1" xfId="0" applyNumberFormat="1" applyFont="1" applyFill="1" applyBorder="1" applyAlignment="1">
      <alignment horizontal="right" vertical="center" wrapText="1"/>
    </xf>
    <xf numFmtId="0" fontId="8" fillId="0" borderId="7" xfId="0" applyFont="1" applyFill="1" applyBorder="1" applyAlignment="1">
      <alignment horizontal="justify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justify" vertical="center" wrapText="1"/>
    </xf>
    <xf numFmtId="0" fontId="8" fillId="0" borderId="6" xfId="0" applyFont="1" applyFill="1" applyBorder="1" applyAlignment="1">
      <alignment horizontal="justify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justify" vertical="center" wrapText="1"/>
    </xf>
    <xf numFmtId="0" fontId="8" fillId="6" borderId="3" xfId="0" applyFont="1" applyFill="1" applyBorder="1" applyAlignment="1">
      <alignment horizontal="center" vertical="center" wrapText="1"/>
    </xf>
    <xf numFmtId="176" fontId="12" fillId="7" borderId="1" xfId="0" applyNumberFormat="1" applyFont="1" applyFill="1" applyBorder="1" applyAlignment="1">
      <alignment horizontal="center" vertical="center" wrapText="1"/>
    </xf>
    <xf numFmtId="176" fontId="12" fillId="6" borderId="1" xfId="0" applyNumberFormat="1" applyFont="1" applyFill="1" applyBorder="1" applyAlignment="1">
      <alignment horizontal="center" vertical="center" wrapText="1"/>
    </xf>
    <xf numFmtId="10" fontId="6" fillId="0" borderId="1" xfId="0" applyNumberFormat="1" applyFont="1" applyBorder="1" applyAlignment="1">
      <alignment horizontal="center"/>
    </xf>
    <xf numFmtId="10" fontId="6" fillId="6" borderId="1" xfId="0" applyNumberFormat="1" applyFont="1" applyFill="1" applyBorder="1" applyAlignment="1">
      <alignment horizontal="center"/>
    </xf>
    <xf numFmtId="0" fontId="11" fillId="0" borderId="0" xfId="0" applyFont="1" applyFill="1" applyAlignment="1">
      <alignment horizontal="center" vertical="center" wrapText="1"/>
    </xf>
    <xf numFmtId="0" fontId="11" fillId="0" borderId="9" xfId="0" applyFont="1" applyFill="1" applyBorder="1" applyAlignment="1">
      <alignment horizontal="justify" vertical="center" wrapText="1"/>
    </xf>
    <xf numFmtId="176" fontId="0" fillId="0" borderId="1" xfId="0" applyNumberFormat="1" applyBorder="1"/>
    <xf numFmtId="176" fontId="0" fillId="6" borderId="1" xfId="0" applyNumberFormat="1" applyFill="1" applyBorder="1"/>
    <xf numFmtId="176" fontId="9" fillId="6" borderId="8" xfId="0" applyNumberFormat="1" applyFont="1" applyFill="1" applyBorder="1" applyAlignment="1">
      <alignment horizontal="right" vertical="center" wrapText="1"/>
    </xf>
    <xf numFmtId="177" fontId="9" fillId="7" borderId="3" xfId="0" applyNumberFormat="1" applyFont="1" applyFill="1" applyBorder="1" applyAlignment="1">
      <alignment horizontal="right" vertical="center" wrapText="1"/>
    </xf>
    <xf numFmtId="176" fontId="9" fillId="7" borderId="3" xfId="0" applyNumberFormat="1" applyFont="1" applyFill="1" applyBorder="1" applyAlignment="1">
      <alignment horizontal="center" vertical="center" wrapText="1"/>
    </xf>
    <xf numFmtId="176" fontId="0" fillId="6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176" fontId="12" fillId="0" borderId="1" xfId="0" applyNumberFormat="1" applyFont="1" applyFill="1" applyBorder="1" applyAlignment="1">
      <alignment horizontal="center" vertical="center" wrapText="1"/>
    </xf>
    <xf numFmtId="10" fontId="6" fillId="0" borderId="1" xfId="0" applyNumberFormat="1" applyFont="1" applyFill="1" applyBorder="1" applyAlignment="1">
      <alignment horizontal="center"/>
    </xf>
    <xf numFmtId="176" fontId="0" fillId="0" borderId="0" xfId="0" applyNumberFormat="1" applyFill="1"/>
    <xf numFmtId="176" fontId="0" fillId="0" borderId="1" xfId="0" applyNumberFormat="1" applyFill="1" applyBorder="1"/>
    <xf numFmtId="176" fontId="13" fillId="3" borderId="3" xfId="0" applyNumberFormat="1" applyFont="1" applyFill="1" applyBorder="1" applyAlignment="1">
      <alignment horizontal="right" vertical="center" wrapText="1"/>
    </xf>
    <xf numFmtId="178" fontId="6" fillId="6" borderId="1" xfId="0" applyNumberFormat="1" applyFont="1" applyFill="1" applyBorder="1" applyAlignment="1">
      <alignment horizontal="center"/>
    </xf>
    <xf numFmtId="176" fontId="9" fillId="7" borderId="0" xfId="0" applyNumberFormat="1" applyFont="1" applyFill="1" applyAlignment="1">
      <alignment horizontal="righ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D121"/>
  <sheetViews>
    <sheetView tabSelected="1" workbookViewId="0">
      <pane xSplit="4" ySplit="1" topLeftCell="Y106" activePane="bottomRight" state="frozen"/>
      <selection/>
      <selection pane="topRight"/>
      <selection pane="bottomLeft"/>
      <selection pane="bottomRight" activeCell="A111" sqref="A111:D111"/>
    </sheetView>
  </sheetViews>
  <sheetFormatPr defaultColWidth="9" defaultRowHeight="21" customHeight="1"/>
  <cols>
    <col min="1" max="1" width="12.5555555555556" customWidth="1"/>
    <col min="2" max="2" width="13.5555555555556" customWidth="1"/>
    <col min="3" max="3" width="15.8888888888889" customWidth="1"/>
    <col min="4" max="4" width="61.7314814814815" customWidth="1"/>
    <col min="5" max="5" width="14.5555555555556" customWidth="1"/>
    <col min="6" max="7" width="14.1111111111111" style="13" customWidth="1"/>
    <col min="8" max="9" width="14.4444444444444" style="13" customWidth="1"/>
    <col min="10" max="19" width="14.8888888888889" style="13" customWidth="1"/>
    <col min="20" max="20" width="15.2222222222222" style="13" customWidth="1"/>
    <col min="21" max="21" width="14.8888888888889" style="13" customWidth="1"/>
    <col min="22" max="28" width="17.5555555555556" style="13" customWidth="1"/>
    <col min="29" max="29" width="16.8981481481481" style="13" customWidth="1"/>
    <col min="30" max="30" width="15.2222222222222" style="13" customWidth="1"/>
    <col min="31" max="31" width="11.7777777777778"/>
    <col min="32" max="32" width="10.6666666666667"/>
  </cols>
  <sheetData>
    <row r="1" customHeight="1" spans="1:30">
      <c r="A1" s="9" t="s">
        <v>0</v>
      </c>
      <c r="B1" s="14" t="s">
        <v>1</v>
      </c>
      <c r="C1" s="14" t="s">
        <v>2</v>
      </c>
      <c r="D1" s="9" t="s">
        <v>3</v>
      </c>
      <c r="E1" s="15" t="s">
        <v>4</v>
      </c>
      <c r="F1" s="15" t="s">
        <v>5</v>
      </c>
      <c r="G1" s="15" t="s">
        <v>6</v>
      </c>
      <c r="H1" s="15" t="s">
        <v>7</v>
      </c>
      <c r="I1" s="15" t="s">
        <v>8</v>
      </c>
      <c r="J1" s="15" t="s">
        <v>9</v>
      </c>
      <c r="K1" s="15" t="s">
        <v>10</v>
      </c>
      <c r="L1" s="15" t="s">
        <v>11</v>
      </c>
      <c r="M1" s="15" t="s">
        <v>12</v>
      </c>
      <c r="N1" s="15" t="s">
        <v>13</v>
      </c>
      <c r="O1" s="15" t="s">
        <v>14</v>
      </c>
      <c r="P1" s="15" t="s">
        <v>15</v>
      </c>
      <c r="Q1" s="15" t="s">
        <v>16</v>
      </c>
      <c r="R1" s="15" t="s">
        <v>17</v>
      </c>
      <c r="S1" s="15" t="s">
        <v>18</v>
      </c>
      <c r="T1" s="15" t="s">
        <v>19</v>
      </c>
      <c r="U1" s="15" t="s">
        <v>20</v>
      </c>
      <c r="V1" s="15" t="s">
        <v>21</v>
      </c>
      <c r="W1" s="15" t="s">
        <v>22</v>
      </c>
      <c r="X1" s="15" t="s">
        <v>23</v>
      </c>
      <c r="Y1" s="15" t="s">
        <v>24</v>
      </c>
      <c r="Z1" s="15" t="s">
        <v>25</v>
      </c>
      <c r="AA1" s="15" t="s">
        <v>26</v>
      </c>
      <c r="AB1" s="15" t="s">
        <v>27</v>
      </c>
      <c r="AC1" s="15" t="s">
        <v>28</v>
      </c>
      <c r="AD1" s="15" t="s">
        <v>29</v>
      </c>
    </row>
    <row r="2" customHeight="1" spans="1:30">
      <c r="A2" s="16" t="s">
        <v>30</v>
      </c>
      <c r="B2" s="17" t="s">
        <v>31</v>
      </c>
      <c r="C2" s="17" t="str">
        <f>VLOOKUP(B2,核算科目!B:C,2,0)</f>
        <v>日常费用项目</v>
      </c>
      <c r="D2" s="16" t="s">
        <v>32</v>
      </c>
      <c r="E2" s="16">
        <v>121612.06</v>
      </c>
      <c r="F2" s="18">
        <v>-10073.49</v>
      </c>
      <c r="G2" s="19">
        <v>67529.22</v>
      </c>
      <c r="H2" s="18">
        <v>121038.28</v>
      </c>
      <c r="I2" s="23">
        <v>37601.54</v>
      </c>
      <c r="J2" s="18">
        <v>37822.44</v>
      </c>
      <c r="K2" s="23">
        <v>35948.97</v>
      </c>
      <c r="L2" s="18">
        <v>61672.05</v>
      </c>
      <c r="M2" s="19">
        <v>140749.32</v>
      </c>
      <c r="N2" s="18">
        <v>64856.62</v>
      </c>
      <c r="O2" s="19">
        <v>59147.71</v>
      </c>
      <c r="P2" s="18">
        <v>43613.01</v>
      </c>
      <c r="Q2" s="19">
        <v>67413.06</v>
      </c>
      <c r="R2" s="18">
        <v>115793.77</v>
      </c>
      <c r="S2" s="19">
        <v>45866.33</v>
      </c>
      <c r="T2" s="18">
        <v>60840.91</v>
      </c>
      <c r="U2" s="19">
        <v>-37584.26</v>
      </c>
      <c r="V2" s="18">
        <v>56145.67</v>
      </c>
      <c r="W2" s="19">
        <v>164442.85</v>
      </c>
      <c r="X2" s="18">
        <v>30983.85</v>
      </c>
      <c r="Y2" s="19">
        <v>113095.75</v>
      </c>
      <c r="Z2" s="18">
        <v>77643.72</v>
      </c>
      <c r="AA2" s="19">
        <v>273740.85</v>
      </c>
      <c r="AB2" s="18">
        <v>137384.93</v>
      </c>
      <c r="AC2" s="23">
        <f>E2+G2+I2+K2+M2+O2+Q2+S2+U2+W2+Y2+AA2</f>
        <v>1089563.4</v>
      </c>
      <c r="AD2" s="18">
        <f>F2+H2+J2+L2+N2+P2+R2+T2+V2+X2+Z2+AB2</f>
        <v>797721.76</v>
      </c>
    </row>
    <row r="3" customHeight="1" spans="1:30">
      <c r="A3" s="16" t="s">
        <v>30</v>
      </c>
      <c r="B3" s="17" t="s">
        <v>33</v>
      </c>
      <c r="C3" s="17" t="str">
        <f>VLOOKUP(B3,核算科目!B:C,2,0)</f>
        <v>日常费用项目</v>
      </c>
      <c r="D3" s="16" t="s">
        <v>34</v>
      </c>
      <c r="E3" s="16">
        <v>0</v>
      </c>
      <c r="F3" s="18">
        <v>38.16</v>
      </c>
      <c r="G3" s="19">
        <v>0</v>
      </c>
      <c r="H3" s="18">
        <v>660</v>
      </c>
      <c r="I3" s="23">
        <v>0</v>
      </c>
      <c r="J3" s="18">
        <v>0</v>
      </c>
      <c r="K3" s="23">
        <v>98.24</v>
      </c>
      <c r="L3" s="18">
        <v>98.24</v>
      </c>
      <c r="M3" s="19">
        <v>0</v>
      </c>
      <c r="N3" s="18">
        <v>0</v>
      </c>
      <c r="O3" s="19">
        <v>77.07</v>
      </c>
      <c r="P3" s="18">
        <v>98.4</v>
      </c>
      <c r="Q3" s="19">
        <v>51.36</v>
      </c>
      <c r="R3" s="18">
        <v>51.36</v>
      </c>
      <c r="S3" s="19">
        <v>0</v>
      </c>
      <c r="T3" s="18">
        <v>0</v>
      </c>
      <c r="U3" s="19">
        <v>0</v>
      </c>
      <c r="V3" s="18">
        <v>0</v>
      </c>
      <c r="W3" s="19">
        <v>0</v>
      </c>
      <c r="X3" s="18">
        <v>0</v>
      </c>
      <c r="Y3" s="19">
        <v>0</v>
      </c>
      <c r="Z3" s="18">
        <v>44.88</v>
      </c>
      <c r="AA3" s="19">
        <v>44.88</v>
      </c>
      <c r="AB3" s="18">
        <v>0</v>
      </c>
      <c r="AC3" s="23">
        <f t="shared" ref="AC3:AC34" si="0">E3+G3+I3+K3+M3+O3+Q3+S3+U3+W3+Y3+AA3</f>
        <v>271.55</v>
      </c>
      <c r="AD3" s="18">
        <f t="shared" ref="AD3:AD34" si="1">F3+H3+J3+L3+N3+P3+R3+T3+V3+X3+Z3+AB3</f>
        <v>991.04</v>
      </c>
    </row>
    <row r="4" customHeight="1" spans="1:30">
      <c r="A4" s="16" t="s">
        <v>35</v>
      </c>
      <c r="B4" s="20" t="s">
        <v>36</v>
      </c>
      <c r="C4" s="17" t="str">
        <f>VLOOKUP(B4,核算科目!B:C,2,0)</f>
        <v>员工成本</v>
      </c>
      <c r="D4" s="16" t="s">
        <v>37</v>
      </c>
      <c r="E4" s="16">
        <v>12367</v>
      </c>
      <c r="F4" s="18">
        <v>19814</v>
      </c>
      <c r="G4" s="19">
        <v>23004</v>
      </c>
      <c r="H4" s="18">
        <v>19368</v>
      </c>
      <c r="I4" s="23">
        <v>17594</v>
      </c>
      <c r="J4" s="18">
        <v>20106</v>
      </c>
      <c r="K4" s="23">
        <v>20916</v>
      </c>
      <c r="L4" s="18">
        <v>17162</v>
      </c>
      <c r="M4" s="19">
        <v>17718</v>
      </c>
      <c r="N4" s="18">
        <v>20497</v>
      </c>
      <c r="O4" s="19">
        <v>19628</v>
      </c>
      <c r="P4" s="18">
        <v>18902</v>
      </c>
      <c r="Q4" s="19">
        <v>18298</v>
      </c>
      <c r="R4" s="18">
        <v>39838.4</v>
      </c>
      <c r="S4" s="19">
        <v>19032</v>
      </c>
      <c r="T4" s="18">
        <v>8928.3</v>
      </c>
      <c r="U4" s="19">
        <v>17586</v>
      </c>
      <c r="V4" s="18">
        <v>18936</v>
      </c>
      <c r="W4" s="19">
        <v>21168</v>
      </c>
      <c r="X4" s="18">
        <v>22466.74</v>
      </c>
      <c r="Y4" s="19">
        <v>17439</v>
      </c>
      <c r="Z4" s="18">
        <v>17907.63</v>
      </c>
      <c r="AA4" s="19">
        <v>18939</v>
      </c>
      <c r="AB4" s="18">
        <v>29607.44</v>
      </c>
      <c r="AC4" s="23">
        <f t="shared" si="0"/>
        <v>223689</v>
      </c>
      <c r="AD4" s="18">
        <f t="shared" si="1"/>
        <v>253533.51</v>
      </c>
    </row>
    <row r="5" customHeight="1" spans="1:30">
      <c r="A5" s="16" t="s">
        <v>30</v>
      </c>
      <c r="B5" s="20" t="s">
        <v>36</v>
      </c>
      <c r="C5" s="17" t="str">
        <f>VLOOKUP(B5,核算科目!B:C,2,0)</f>
        <v>员工成本</v>
      </c>
      <c r="D5" s="16" t="s">
        <v>38</v>
      </c>
      <c r="E5" s="16">
        <v>58896.55</v>
      </c>
      <c r="F5" s="18">
        <v>61910.33</v>
      </c>
      <c r="G5" s="19">
        <v>86648.04</v>
      </c>
      <c r="H5" s="18">
        <v>67702.52</v>
      </c>
      <c r="I5" s="23">
        <v>72505.89</v>
      </c>
      <c r="J5" s="18">
        <v>76092.16</v>
      </c>
      <c r="K5" s="23">
        <v>83507.56</v>
      </c>
      <c r="L5" s="18">
        <v>63887.64</v>
      </c>
      <c r="M5" s="19">
        <v>61863.51</v>
      </c>
      <c r="N5" s="18">
        <v>74304.68</v>
      </c>
      <c r="O5" s="19">
        <v>74598.53</v>
      </c>
      <c r="P5" s="18">
        <v>68862.04</v>
      </c>
      <c r="Q5" s="19">
        <v>70726.58</v>
      </c>
      <c r="R5" s="18">
        <v>65526.31</v>
      </c>
      <c r="S5" s="19">
        <v>68930.31</v>
      </c>
      <c r="T5" s="18">
        <v>66303.55</v>
      </c>
      <c r="U5" s="19">
        <v>63325.53</v>
      </c>
      <c r="V5" s="18">
        <v>65878.1</v>
      </c>
      <c r="W5" s="19">
        <v>79601.93</v>
      </c>
      <c r="X5" s="18">
        <v>75855.2</v>
      </c>
      <c r="Y5" s="19">
        <v>63270.97</v>
      </c>
      <c r="Z5" s="18">
        <v>65210.59</v>
      </c>
      <c r="AA5" s="19">
        <v>69125.09</v>
      </c>
      <c r="AB5" s="18">
        <v>69774.06</v>
      </c>
      <c r="AC5" s="23">
        <f t="shared" si="0"/>
        <v>853000.49</v>
      </c>
      <c r="AD5" s="18">
        <f t="shared" si="1"/>
        <v>821307.18</v>
      </c>
    </row>
    <row r="6" customHeight="1" spans="1:30">
      <c r="A6" s="16" t="s">
        <v>39</v>
      </c>
      <c r="B6" s="20" t="s">
        <v>36</v>
      </c>
      <c r="C6" s="17" t="str">
        <f>VLOOKUP(B6,核算科目!B:C,2,0)</f>
        <v>员工成本</v>
      </c>
      <c r="D6" s="16" t="s">
        <v>40</v>
      </c>
      <c r="E6" s="16">
        <v>94302.44</v>
      </c>
      <c r="F6" s="18">
        <v>112227.72</v>
      </c>
      <c r="G6" s="19">
        <v>103190.96</v>
      </c>
      <c r="H6" s="18">
        <v>112646.43</v>
      </c>
      <c r="I6" s="23">
        <v>85756.25</v>
      </c>
      <c r="J6" s="18">
        <v>112592.02</v>
      </c>
      <c r="K6" s="23">
        <v>107336.21</v>
      </c>
      <c r="L6" s="18">
        <v>88790.41</v>
      </c>
      <c r="M6" s="19">
        <v>91397.02</v>
      </c>
      <c r="N6" s="18">
        <v>115617.55</v>
      </c>
      <c r="O6" s="19">
        <v>99344.83</v>
      </c>
      <c r="P6" s="18">
        <v>104182.39</v>
      </c>
      <c r="Q6" s="19">
        <v>96046.49</v>
      </c>
      <c r="R6" s="18">
        <v>91096.97</v>
      </c>
      <c r="S6" s="19">
        <v>105222.58</v>
      </c>
      <c r="T6" s="18">
        <v>114457.22</v>
      </c>
      <c r="U6" s="19">
        <v>94229.04</v>
      </c>
      <c r="V6" s="18">
        <v>108630.88</v>
      </c>
      <c r="W6" s="19">
        <v>115656.99</v>
      </c>
      <c r="X6" s="18">
        <v>130909.82</v>
      </c>
      <c r="Y6" s="19">
        <v>97376.53</v>
      </c>
      <c r="Z6" s="18">
        <v>99484.71</v>
      </c>
      <c r="AA6" s="19">
        <v>107559.53</v>
      </c>
      <c r="AB6" s="18">
        <v>102709.21</v>
      </c>
      <c r="AC6" s="23">
        <f t="shared" si="0"/>
        <v>1197418.87</v>
      </c>
      <c r="AD6" s="18">
        <f t="shared" si="1"/>
        <v>1293345.33</v>
      </c>
    </row>
    <row r="7" customHeight="1" spans="1:30">
      <c r="A7" s="16" t="s">
        <v>41</v>
      </c>
      <c r="B7" s="20" t="s">
        <v>36</v>
      </c>
      <c r="C7" s="17" t="str">
        <f>VLOOKUP(B7,核算科目!B:C,2,0)</f>
        <v>员工成本</v>
      </c>
      <c r="D7" s="16" t="s">
        <v>42</v>
      </c>
      <c r="E7" s="16">
        <v>4516</v>
      </c>
      <c r="F7" s="18">
        <v>5626</v>
      </c>
      <c r="G7" s="19">
        <v>5756</v>
      </c>
      <c r="H7" s="18">
        <v>5123</v>
      </c>
      <c r="I7" s="23">
        <v>5036</v>
      </c>
      <c r="J7" s="18">
        <v>5538</v>
      </c>
      <c r="K7" s="23">
        <v>5549</v>
      </c>
      <c r="L7" s="18">
        <v>4933</v>
      </c>
      <c r="M7" s="19">
        <v>4918.48</v>
      </c>
      <c r="N7" s="18">
        <v>5557</v>
      </c>
      <c r="O7" s="19">
        <v>5437.26</v>
      </c>
      <c r="P7" s="18">
        <v>5301</v>
      </c>
      <c r="Q7" s="19">
        <v>4970</v>
      </c>
      <c r="R7" s="18">
        <v>5424</v>
      </c>
      <c r="S7" s="19">
        <v>5381</v>
      </c>
      <c r="T7" s="18">
        <v>5178</v>
      </c>
      <c r="U7" s="19">
        <v>4777</v>
      </c>
      <c r="V7" s="18">
        <v>5210</v>
      </c>
      <c r="W7" s="19">
        <v>5893</v>
      </c>
      <c r="X7" s="18">
        <v>6392</v>
      </c>
      <c r="Y7" s="19">
        <v>4894</v>
      </c>
      <c r="Z7" s="18">
        <v>4924</v>
      </c>
      <c r="AA7" s="19">
        <v>5258</v>
      </c>
      <c r="AB7" s="18">
        <v>5589</v>
      </c>
      <c r="AC7" s="23">
        <f t="shared" si="0"/>
        <v>62385.74</v>
      </c>
      <c r="AD7" s="18">
        <f t="shared" si="1"/>
        <v>64795</v>
      </c>
    </row>
    <row r="8" customHeight="1" spans="1:30">
      <c r="A8" s="16" t="s">
        <v>35</v>
      </c>
      <c r="B8" s="17" t="s">
        <v>43</v>
      </c>
      <c r="C8" s="17" t="str">
        <f>VLOOKUP(B8,核算科目!B:C,2,0)</f>
        <v>员工成本</v>
      </c>
      <c r="D8" s="16" t="s">
        <v>44</v>
      </c>
      <c r="E8" s="16">
        <v>0</v>
      </c>
      <c r="F8" s="18"/>
      <c r="G8" s="19">
        <v>1200</v>
      </c>
      <c r="H8" s="18"/>
      <c r="I8" s="23">
        <v>-600</v>
      </c>
      <c r="J8" s="18">
        <v>16600</v>
      </c>
      <c r="K8" s="23">
        <v>0</v>
      </c>
      <c r="L8" s="18">
        <v>-8300</v>
      </c>
      <c r="M8" s="19">
        <v>0</v>
      </c>
      <c r="N8" s="18">
        <v>0</v>
      </c>
      <c r="O8" s="19">
        <v>0</v>
      </c>
      <c r="P8" s="18">
        <v>0</v>
      </c>
      <c r="Q8" s="19">
        <v>0</v>
      </c>
      <c r="R8" s="18">
        <v>0</v>
      </c>
      <c r="S8" s="19">
        <v>0</v>
      </c>
      <c r="T8" s="18">
        <v>4000</v>
      </c>
      <c r="U8" s="19">
        <v>0</v>
      </c>
      <c r="V8" s="18">
        <v>-2000</v>
      </c>
      <c r="W8" s="19">
        <v>0</v>
      </c>
      <c r="X8" s="18">
        <v>0</v>
      </c>
      <c r="Y8" s="19">
        <v>0</v>
      </c>
      <c r="Z8" s="18">
        <v>0</v>
      </c>
      <c r="AA8" s="19">
        <v>0</v>
      </c>
      <c r="AB8" s="18">
        <v>0</v>
      </c>
      <c r="AC8" s="23">
        <f t="shared" si="0"/>
        <v>600</v>
      </c>
      <c r="AD8" s="18">
        <f t="shared" si="1"/>
        <v>10300</v>
      </c>
    </row>
    <row r="9" customHeight="1" spans="1:30">
      <c r="A9" s="16" t="s">
        <v>30</v>
      </c>
      <c r="B9" s="17" t="s">
        <v>43</v>
      </c>
      <c r="C9" s="17" t="str">
        <f>VLOOKUP(B9,核算科目!B:C,2,0)</f>
        <v>员工成本</v>
      </c>
      <c r="D9" s="16" t="s">
        <v>45</v>
      </c>
      <c r="E9" s="16">
        <v>0</v>
      </c>
      <c r="F9" s="18"/>
      <c r="G9" s="19">
        <v>8350</v>
      </c>
      <c r="H9" s="18"/>
      <c r="I9" s="23">
        <v>-4175</v>
      </c>
      <c r="J9" s="18">
        <v>7800</v>
      </c>
      <c r="K9" s="23">
        <v>0</v>
      </c>
      <c r="L9" s="18">
        <v>-3500</v>
      </c>
      <c r="M9" s="19">
        <v>0</v>
      </c>
      <c r="N9" s="18">
        <v>-200</v>
      </c>
      <c r="O9" s="19">
        <v>0</v>
      </c>
      <c r="P9" s="18">
        <v>0</v>
      </c>
      <c r="Q9" s="19">
        <v>0</v>
      </c>
      <c r="R9" s="18">
        <v>0</v>
      </c>
      <c r="S9" s="19">
        <v>0</v>
      </c>
      <c r="T9" s="18">
        <v>0</v>
      </c>
      <c r="U9" s="19">
        <v>0</v>
      </c>
      <c r="V9" s="18">
        <v>0</v>
      </c>
      <c r="W9" s="19">
        <v>0</v>
      </c>
      <c r="X9" s="18">
        <v>0</v>
      </c>
      <c r="Y9" s="19">
        <v>0</v>
      </c>
      <c r="Z9" s="18">
        <v>0</v>
      </c>
      <c r="AA9" s="19">
        <v>0</v>
      </c>
      <c r="AB9" s="18">
        <v>0</v>
      </c>
      <c r="AC9" s="23">
        <f t="shared" si="0"/>
        <v>4175</v>
      </c>
      <c r="AD9" s="18">
        <f t="shared" si="1"/>
        <v>4100</v>
      </c>
    </row>
    <row r="10" customHeight="1" spans="1:30">
      <c r="A10" s="16" t="s">
        <v>39</v>
      </c>
      <c r="B10" s="17" t="s">
        <v>43</v>
      </c>
      <c r="C10" s="17" t="str">
        <f>VLOOKUP(B10,核算科目!B:C,2,0)</f>
        <v>员工成本</v>
      </c>
      <c r="D10" s="16" t="s">
        <v>46</v>
      </c>
      <c r="E10" s="16">
        <v>200</v>
      </c>
      <c r="F10" s="18"/>
      <c r="G10" s="19">
        <v>12750</v>
      </c>
      <c r="H10" s="18"/>
      <c r="I10" s="23">
        <v>-6425</v>
      </c>
      <c r="J10" s="18">
        <v>13500</v>
      </c>
      <c r="K10" s="23">
        <v>0</v>
      </c>
      <c r="L10" s="18">
        <v>-6350</v>
      </c>
      <c r="M10" s="19">
        <v>0</v>
      </c>
      <c r="N10" s="18">
        <v>-200</v>
      </c>
      <c r="O10" s="19">
        <v>0</v>
      </c>
      <c r="P10" s="18">
        <v>0</v>
      </c>
      <c r="Q10" s="19">
        <v>0</v>
      </c>
      <c r="R10" s="18">
        <v>0</v>
      </c>
      <c r="S10" s="19">
        <v>0</v>
      </c>
      <c r="T10" s="18">
        <v>0</v>
      </c>
      <c r="U10" s="19">
        <v>0</v>
      </c>
      <c r="V10" s="18">
        <v>0</v>
      </c>
      <c r="W10" s="19">
        <v>0</v>
      </c>
      <c r="X10" s="18">
        <v>0</v>
      </c>
      <c r="Y10" s="19">
        <v>0</v>
      </c>
      <c r="Z10" s="18">
        <v>0</v>
      </c>
      <c r="AA10" s="19">
        <v>0</v>
      </c>
      <c r="AB10" s="18">
        <v>0</v>
      </c>
      <c r="AC10" s="23">
        <f t="shared" si="0"/>
        <v>6525</v>
      </c>
      <c r="AD10" s="18">
        <f t="shared" si="1"/>
        <v>6950</v>
      </c>
    </row>
    <row r="11" customHeight="1" spans="1:30">
      <c r="A11" s="16" t="s">
        <v>41</v>
      </c>
      <c r="B11" s="17" t="s">
        <v>43</v>
      </c>
      <c r="C11" s="17" t="str">
        <f>VLOOKUP(B11,核算科目!B:C,2,0)</f>
        <v>员工成本</v>
      </c>
      <c r="D11" s="16" t="s">
        <v>47</v>
      </c>
      <c r="E11" s="16">
        <v>0</v>
      </c>
      <c r="F11" s="18"/>
      <c r="G11" s="19">
        <v>600</v>
      </c>
      <c r="H11" s="18"/>
      <c r="I11" s="23">
        <v>-300</v>
      </c>
      <c r="J11" s="18">
        <v>2000</v>
      </c>
      <c r="K11" s="23">
        <v>0</v>
      </c>
      <c r="L11" s="18">
        <v>-1000</v>
      </c>
      <c r="M11" s="19">
        <v>0</v>
      </c>
      <c r="N11" s="18">
        <v>0</v>
      </c>
      <c r="O11" s="19">
        <v>0</v>
      </c>
      <c r="P11" s="18">
        <v>0</v>
      </c>
      <c r="Q11" s="19">
        <v>0</v>
      </c>
      <c r="R11" s="18">
        <v>0</v>
      </c>
      <c r="S11" s="19">
        <v>0</v>
      </c>
      <c r="T11" s="18">
        <v>0</v>
      </c>
      <c r="U11" s="19">
        <v>0</v>
      </c>
      <c r="V11" s="18">
        <v>0</v>
      </c>
      <c r="W11" s="19">
        <v>0</v>
      </c>
      <c r="X11" s="18">
        <v>0</v>
      </c>
      <c r="Y11" s="19">
        <v>0</v>
      </c>
      <c r="Z11" s="18">
        <v>0</v>
      </c>
      <c r="AA11" s="19">
        <v>0</v>
      </c>
      <c r="AB11" s="18">
        <v>0</v>
      </c>
      <c r="AC11" s="23">
        <f t="shared" si="0"/>
        <v>300</v>
      </c>
      <c r="AD11" s="18">
        <f t="shared" si="1"/>
        <v>1000</v>
      </c>
    </row>
    <row r="12" customHeight="1" spans="1:30">
      <c r="A12" s="16" t="s">
        <v>35</v>
      </c>
      <c r="B12" s="17" t="s">
        <v>48</v>
      </c>
      <c r="C12" s="17" t="str">
        <f>VLOOKUP(B12,核算科目!B:C,2,0)</f>
        <v>员工成本</v>
      </c>
      <c r="D12" s="16" t="s">
        <v>49</v>
      </c>
      <c r="E12" s="16">
        <v>956</v>
      </c>
      <c r="F12" s="18">
        <v>1176</v>
      </c>
      <c r="G12" s="19">
        <v>1396</v>
      </c>
      <c r="H12" s="18">
        <v>1216</v>
      </c>
      <c r="I12" s="23">
        <v>1176</v>
      </c>
      <c r="J12" s="18">
        <v>1196</v>
      </c>
      <c r="K12" s="23">
        <v>1176</v>
      </c>
      <c r="L12" s="18">
        <v>1196</v>
      </c>
      <c r="M12" s="19">
        <v>1176</v>
      </c>
      <c r="N12" s="18">
        <v>1196</v>
      </c>
      <c r="O12" s="19">
        <v>1176</v>
      </c>
      <c r="P12" s="18">
        <v>1196</v>
      </c>
      <c r="Q12" s="19">
        <v>1176</v>
      </c>
      <c r="R12" s="18">
        <v>2868</v>
      </c>
      <c r="S12" s="19">
        <v>1176</v>
      </c>
      <c r="T12" s="18">
        <v>360</v>
      </c>
      <c r="U12" s="19">
        <v>1176</v>
      </c>
      <c r="V12" s="18">
        <v>1196</v>
      </c>
      <c r="W12" s="19">
        <v>1176</v>
      </c>
      <c r="X12" s="18">
        <v>1196</v>
      </c>
      <c r="Y12" s="19">
        <v>1176</v>
      </c>
      <c r="Z12" s="18">
        <v>1196</v>
      </c>
      <c r="AA12" s="19">
        <v>1176</v>
      </c>
      <c r="AB12" s="18">
        <v>2004</v>
      </c>
      <c r="AC12" s="23">
        <f t="shared" si="0"/>
        <v>14112</v>
      </c>
      <c r="AD12" s="18">
        <f t="shared" si="1"/>
        <v>15996</v>
      </c>
    </row>
    <row r="13" customHeight="1" spans="1:30">
      <c r="A13" s="16" t="s">
        <v>30</v>
      </c>
      <c r="B13" s="17" t="s">
        <v>48</v>
      </c>
      <c r="C13" s="17" t="str">
        <f>VLOOKUP(B13,核算科目!B:C,2,0)</f>
        <v>员工成本</v>
      </c>
      <c r="D13" s="16" t="s">
        <v>50</v>
      </c>
      <c r="E13" s="16">
        <v>11734</v>
      </c>
      <c r="F13" s="18">
        <v>11244</v>
      </c>
      <c r="G13" s="19">
        <v>14508</v>
      </c>
      <c r="H13" s="18">
        <v>13440</v>
      </c>
      <c r="I13" s="23">
        <v>13040</v>
      </c>
      <c r="J13" s="18">
        <v>12544</v>
      </c>
      <c r="K13" s="23">
        <v>13032</v>
      </c>
      <c r="L13" s="18">
        <v>12048</v>
      </c>
      <c r="M13" s="19">
        <v>11876</v>
      </c>
      <c r="N13" s="18">
        <v>12288</v>
      </c>
      <c r="O13" s="19">
        <v>12504</v>
      </c>
      <c r="P13" s="18">
        <v>12748</v>
      </c>
      <c r="Q13" s="19">
        <v>12536</v>
      </c>
      <c r="R13" s="18">
        <v>14088</v>
      </c>
      <c r="S13" s="19">
        <v>11692</v>
      </c>
      <c r="T13" s="18">
        <v>13472</v>
      </c>
      <c r="U13" s="19">
        <v>11984</v>
      </c>
      <c r="V13" s="18">
        <v>13360</v>
      </c>
      <c r="W13" s="19">
        <v>12082</v>
      </c>
      <c r="X13" s="18">
        <v>13038</v>
      </c>
      <c r="Y13" s="19">
        <v>12042</v>
      </c>
      <c r="Z13" s="18">
        <v>13654</v>
      </c>
      <c r="AA13" s="19">
        <v>12052</v>
      </c>
      <c r="AB13" s="18">
        <v>13206</v>
      </c>
      <c r="AC13" s="23">
        <f t="shared" si="0"/>
        <v>149082</v>
      </c>
      <c r="AD13" s="18">
        <f t="shared" si="1"/>
        <v>155130</v>
      </c>
    </row>
    <row r="14" customHeight="1" spans="1:30">
      <c r="A14" s="16" t="s">
        <v>39</v>
      </c>
      <c r="B14" s="17" t="s">
        <v>48</v>
      </c>
      <c r="C14" s="17" t="str">
        <f>VLOOKUP(B14,核算科目!B:C,2,0)</f>
        <v>员工成本</v>
      </c>
      <c r="D14" s="16" t="s">
        <v>51</v>
      </c>
      <c r="E14" s="16">
        <v>8096</v>
      </c>
      <c r="F14" s="18">
        <v>9984</v>
      </c>
      <c r="G14" s="19">
        <v>10724</v>
      </c>
      <c r="H14" s="18">
        <v>10216</v>
      </c>
      <c r="I14" s="23">
        <v>11659.2</v>
      </c>
      <c r="J14" s="18">
        <v>10412</v>
      </c>
      <c r="K14" s="23">
        <v>8140.4</v>
      </c>
      <c r="L14" s="18">
        <v>9248</v>
      </c>
      <c r="M14" s="19">
        <v>9320</v>
      </c>
      <c r="N14" s="18">
        <v>10424</v>
      </c>
      <c r="O14" s="19">
        <v>9312</v>
      </c>
      <c r="P14" s="18">
        <v>9984</v>
      </c>
      <c r="Q14" s="19">
        <v>9844</v>
      </c>
      <c r="R14" s="18">
        <v>8244</v>
      </c>
      <c r="S14" s="19">
        <v>9652</v>
      </c>
      <c r="T14" s="18">
        <v>10876</v>
      </c>
      <c r="U14" s="19">
        <v>9624</v>
      </c>
      <c r="V14" s="18">
        <v>10116</v>
      </c>
      <c r="W14" s="19">
        <v>9604</v>
      </c>
      <c r="X14" s="18">
        <v>10114</v>
      </c>
      <c r="Y14" s="19">
        <v>9788</v>
      </c>
      <c r="Z14" s="18">
        <v>10052</v>
      </c>
      <c r="AA14" s="19">
        <v>10268</v>
      </c>
      <c r="AB14" s="18">
        <v>9242</v>
      </c>
      <c r="AC14" s="23">
        <f t="shared" si="0"/>
        <v>116031.6</v>
      </c>
      <c r="AD14" s="18">
        <f t="shared" si="1"/>
        <v>118912</v>
      </c>
    </row>
    <row r="15" customHeight="1" spans="1:30">
      <c r="A15" s="16" t="s">
        <v>41</v>
      </c>
      <c r="B15" s="17" t="s">
        <v>48</v>
      </c>
      <c r="C15" s="17" t="str">
        <f>VLOOKUP(B15,核算科目!B:C,2,0)</f>
        <v>员工成本</v>
      </c>
      <c r="D15" s="16" t="s">
        <v>52</v>
      </c>
      <c r="E15" s="16">
        <v>368</v>
      </c>
      <c r="F15" s="18">
        <v>488</v>
      </c>
      <c r="G15" s="19">
        <v>608</v>
      </c>
      <c r="H15" s="18">
        <v>528</v>
      </c>
      <c r="I15" s="23">
        <v>488</v>
      </c>
      <c r="J15" s="18">
        <v>508</v>
      </c>
      <c r="K15" s="23">
        <v>488</v>
      </c>
      <c r="L15" s="18">
        <v>508</v>
      </c>
      <c r="M15" s="19">
        <v>488</v>
      </c>
      <c r="N15" s="18">
        <v>508</v>
      </c>
      <c r="O15" s="19">
        <v>488</v>
      </c>
      <c r="P15" s="18">
        <v>508</v>
      </c>
      <c r="Q15" s="19">
        <v>488</v>
      </c>
      <c r="R15" s="18">
        <v>508</v>
      </c>
      <c r="S15" s="19">
        <v>488</v>
      </c>
      <c r="T15" s="18">
        <v>508</v>
      </c>
      <c r="U15" s="19">
        <v>488</v>
      </c>
      <c r="V15" s="18">
        <v>508</v>
      </c>
      <c r="W15" s="19">
        <v>488</v>
      </c>
      <c r="X15" s="18">
        <v>508</v>
      </c>
      <c r="Y15" s="19">
        <v>488</v>
      </c>
      <c r="Z15" s="18">
        <v>508</v>
      </c>
      <c r="AA15" s="19">
        <v>488</v>
      </c>
      <c r="AB15" s="18">
        <v>508</v>
      </c>
      <c r="AC15" s="23">
        <f t="shared" si="0"/>
        <v>5856</v>
      </c>
      <c r="AD15" s="18">
        <f t="shared" si="1"/>
        <v>6096</v>
      </c>
    </row>
    <row r="16" customHeight="1" spans="1:30">
      <c r="A16" s="16" t="s">
        <v>39</v>
      </c>
      <c r="B16" s="17" t="s">
        <v>53</v>
      </c>
      <c r="C16" s="17" t="str">
        <f>VLOOKUP(B16,核算科目!B:C,2,0)</f>
        <v>员工成本</v>
      </c>
      <c r="D16" s="16" t="s">
        <v>54</v>
      </c>
      <c r="E16" s="16">
        <v>0</v>
      </c>
      <c r="F16" s="18">
        <v>0</v>
      </c>
      <c r="G16" s="19">
        <v>8505</v>
      </c>
      <c r="H16" s="18">
        <v>7125</v>
      </c>
      <c r="I16" s="23">
        <v>5100</v>
      </c>
      <c r="J16" s="18">
        <v>5655</v>
      </c>
      <c r="K16" s="23">
        <v>6420</v>
      </c>
      <c r="L16" s="18">
        <v>6300</v>
      </c>
      <c r="M16" s="19">
        <v>7860</v>
      </c>
      <c r="N16" s="18">
        <v>6165</v>
      </c>
      <c r="O16" s="19">
        <v>7845</v>
      </c>
      <c r="P16" s="18">
        <v>5655</v>
      </c>
      <c r="Q16" s="19">
        <v>7170</v>
      </c>
      <c r="R16" s="18">
        <v>8295</v>
      </c>
      <c r="S16" s="19">
        <v>6885</v>
      </c>
      <c r="T16" s="18">
        <v>9510</v>
      </c>
      <c r="U16" s="19">
        <v>6915</v>
      </c>
      <c r="V16" s="18">
        <v>8985</v>
      </c>
      <c r="W16" s="19">
        <v>7005</v>
      </c>
      <c r="X16" s="18">
        <v>11070</v>
      </c>
      <c r="Y16" s="19">
        <v>5670</v>
      </c>
      <c r="Z16" s="18">
        <v>9430</v>
      </c>
      <c r="AA16" s="19">
        <v>12210</v>
      </c>
      <c r="AB16" s="18">
        <v>8760</v>
      </c>
      <c r="AC16" s="23">
        <f t="shared" si="0"/>
        <v>81585</v>
      </c>
      <c r="AD16" s="18">
        <f t="shared" si="1"/>
        <v>86950</v>
      </c>
    </row>
    <row r="17" customHeight="1" spans="1:30">
      <c r="A17" s="16" t="s">
        <v>35</v>
      </c>
      <c r="B17" s="17" t="s">
        <v>55</v>
      </c>
      <c r="C17" s="17" t="str">
        <f>VLOOKUP(B17,核算科目!B:C,2,0)</f>
        <v>员工成本</v>
      </c>
      <c r="D17" s="16" t="s">
        <v>56</v>
      </c>
      <c r="E17" s="16">
        <v>1270.1</v>
      </c>
      <c r="F17" s="18">
        <v>1471.51</v>
      </c>
      <c r="G17" s="19">
        <v>1486.1</v>
      </c>
      <c r="H17" s="18">
        <v>1687.51</v>
      </c>
      <c r="I17" s="23">
        <v>1162.1</v>
      </c>
      <c r="J17" s="18">
        <v>1363.51</v>
      </c>
      <c r="K17" s="23">
        <v>1270.1</v>
      </c>
      <c r="L17" s="18">
        <v>1471.51</v>
      </c>
      <c r="M17" s="19">
        <v>1270.1</v>
      </c>
      <c r="N17" s="18">
        <v>1471.51</v>
      </c>
      <c r="O17" s="19">
        <v>1270.1</v>
      </c>
      <c r="P17" s="18">
        <v>1471.51</v>
      </c>
      <c r="Q17" s="19">
        <v>1270.1</v>
      </c>
      <c r="R17" s="18">
        <v>3468.87</v>
      </c>
      <c r="S17" s="19">
        <v>1672.92</v>
      </c>
      <c r="T17" s="18">
        <v>745.85</v>
      </c>
      <c r="U17" s="19">
        <v>1471.51</v>
      </c>
      <c r="V17" s="18">
        <v>1608.02</v>
      </c>
      <c r="W17" s="19">
        <v>1471.51</v>
      </c>
      <c r="X17" s="18">
        <v>1608.02</v>
      </c>
      <c r="Y17" s="19">
        <v>1471.51</v>
      </c>
      <c r="Z17" s="18">
        <v>1608.02</v>
      </c>
      <c r="AA17" s="19">
        <v>1471.51</v>
      </c>
      <c r="AB17" s="18">
        <v>2623.38</v>
      </c>
      <c r="AC17" s="23">
        <f t="shared" si="0"/>
        <v>16557.66</v>
      </c>
      <c r="AD17" s="18">
        <f t="shared" si="1"/>
        <v>20599.22</v>
      </c>
    </row>
    <row r="18" customHeight="1" spans="1:30">
      <c r="A18" s="16" t="s">
        <v>30</v>
      </c>
      <c r="B18" s="17" t="s">
        <v>55</v>
      </c>
      <c r="C18" s="17" t="str">
        <f>VLOOKUP(B18,核算科目!B:C,2,0)</f>
        <v>员工成本</v>
      </c>
      <c r="D18" s="16" t="s">
        <v>57</v>
      </c>
      <c r="E18" s="16">
        <v>7449.63</v>
      </c>
      <c r="F18" s="18">
        <v>6140.51</v>
      </c>
      <c r="G18" s="19">
        <v>9069.63</v>
      </c>
      <c r="H18" s="18">
        <v>8043.85</v>
      </c>
      <c r="I18" s="23">
        <v>6639.63</v>
      </c>
      <c r="J18" s="18">
        <v>5937.85</v>
      </c>
      <c r="K18" s="23">
        <v>7449.63</v>
      </c>
      <c r="L18" s="18">
        <v>6639.85</v>
      </c>
      <c r="M18" s="19">
        <v>6487.29</v>
      </c>
      <c r="N18" s="18">
        <v>6639.85</v>
      </c>
      <c r="O18" s="19">
        <v>6968.46</v>
      </c>
      <c r="P18" s="18">
        <v>6639.85</v>
      </c>
      <c r="Q18" s="19">
        <v>6968.46</v>
      </c>
      <c r="R18" s="18">
        <v>6639.85</v>
      </c>
      <c r="S18" s="19">
        <v>7309.92</v>
      </c>
      <c r="T18" s="18">
        <v>6921.93</v>
      </c>
      <c r="U18" s="19">
        <v>7139.19</v>
      </c>
      <c r="V18" s="18">
        <v>6780.89</v>
      </c>
      <c r="W18" s="19">
        <v>7139.19</v>
      </c>
      <c r="X18" s="18">
        <v>6780.89</v>
      </c>
      <c r="Y18" s="19">
        <v>7139.19</v>
      </c>
      <c r="Z18" s="18">
        <v>6780.89</v>
      </c>
      <c r="AA18" s="19">
        <v>7139.19</v>
      </c>
      <c r="AB18" s="18">
        <v>6780.89</v>
      </c>
      <c r="AC18" s="23">
        <f t="shared" si="0"/>
        <v>86899.41</v>
      </c>
      <c r="AD18" s="18">
        <f t="shared" si="1"/>
        <v>80727.1</v>
      </c>
    </row>
    <row r="19" customHeight="1" spans="1:30">
      <c r="A19" s="16" t="s">
        <v>39</v>
      </c>
      <c r="B19" s="17" t="s">
        <v>55</v>
      </c>
      <c r="C19" s="17" t="str">
        <f>VLOOKUP(B19,核算科目!B:C,2,0)</f>
        <v>员工成本</v>
      </c>
      <c r="D19" s="16" t="s">
        <v>58</v>
      </c>
      <c r="E19" s="16">
        <v>10671.05</v>
      </c>
      <c r="F19" s="18">
        <v>10486.14</v>
      </c>
      <c r="G19" s="19">
        <v>11216.92</v>
      </c>
      <c r="H19" s="18">
        <v>13860.82</v>
      </c>
      <c r="I19" s="23">
        <v>8543.4</v>
      </c>
      <c r="J19" s="18">
        <v>9797.48</v>
      </c>
      <c r="K19" s="23">
        <v>10585.74</v>
      </c>
      <c r="L19" s="18">
        <v>10094.8</v>
      </c>
      <c r="M19" s="19">
        <v>9142.23</v>
      </c>
      <c r="N19" s="18">
        <v>10432.14</v>
      </c>
      <c r="O19" s="19">
        <v>9623.4</v>
      </c>
      <c r="P19" s="18">
        <v>10486.14</v>
      </c>
      <c r="Q19" s="19">
        <v>9623.4</v>
      </c>
      <c r="R19" s="18">
        <v>8488.78</v>
      </c>
      <c r="S19" s="19">
        <v>10350.2</v>
      </c>
      <c r="T19" s="18">
        <v>11850.78</v>
      </c>
      <c r="U19" s="19">
        <v>9986.8</v>
      </c>
      <c r="V19" s="18">
        <v>11792.48</v>
      </c>
      <c r="W19" s="19">
        <v>9986.8</v>
      </c>
      <c r="X19" s="18">
        <v>11122.8</v>
      </c>
      <c r="Y19" s="19">
        <v>11093.48</v>
      </c>
      <c r="Z19" s="18">
        <v>11176.8</v>
      </c>
      <c r="AA19" s="19">
        <v>10432.14</v>
      </c>
      <c r="AB19" s="18">
        <v>10161.44</v>
      </c>
      <c r="AC19" s="23">
        <f t="shared" si="0"/>
        <v>121255.56</v>
      </c>
      <c r="AD19" s="18">
        <f t="shared" si="1"/>
        <v>129750.6</v>
      </c>
    </row>
    <row r="20" customHeight="1" spans="1:30">
      <c r="A20" s="16" t="s">
        <v>41</v>
      </c>
      <c r="B20" s="17" t="s">
        <v>55</v>
      </c>
      <c r="C20" s="17" t="str">
        <f>VLOOKUP(B20,核算科目!B:C,2,0)</f>
        <v>员工成本</v>
      </c>
      <c r="D20" s="16" t="s">
        <v>59</v>
      </c>
      <c r="E20" s="16">
        <v>481.17</v>
      </c>
      <c r="F20" s="18">
        <v>499.34</v>
      </c>
      <c r="G20" s="19">
        <v>589.17</v>
      </c>
      <c r="H20" s="18">
        <v>607.34</v>
      </c>
      <c r="I20" s="23">
        <v>427.17</v>
      </c>
      <c r="J20" s="18">
        <v>445.34</v>
      </c>
      <c r="K20" s="23">
        <v>481.17</v>
      </c>
      <c r="L20" s="18">
        <v>499.34</v>
      </c>
      <c r="M20" s="19">
        <v>481.17</v>
      </c>
      <c r="N20" s="18">
        <v>499.34</v>
      </c>
      <c r="O20" s="19">
        <v>481.17</v>
      </c>
      <c r="P20" s="18">
        <v>499.34</v>
      </c>
      <c r="Q20" s="19">
        <v>481.17</v>
      </c>
      <c r="R20" s="18">
        <v>499.34</v>
      </c>
      <c r="S20" s="19">
        <v>517.51</v>
      </c>
      <c r="T20" s="18">
        <v>516.02</v>
      </c>
      <c r="U20" s="19">
        <v>499.34</v>
      </c>
      <c r="V20" s="18">
        <v>507.68</v>
      </c>
      <c r="W20" s="19">
        <v>499.34</v>
      </c>
      <c r="X20" s="18">
        <v>507.68</v>
      </c>
      <c r="Y20" s="19">
        <v>499.34</v>
      </c>
      <c r="Z20" s="18">
        <v>507.68</v>
      </c>
      <c r="AA20" s="19">
        <v>499.34</v>
      </c>
      <c r="AB20" s="18">
        <v>507.68</v>
      </c>
      <c r="AC20" s="23">
        <f t="shared" si="0"/>
        <v>5937.06</v>
      </c>
      <c r="AD20" s="18">
        <f t="shared" si="1"/>
        <v>6096.12</v>
      </c>
    </row>
    <row r="21" customHeight="1" spans="1:30">
      <c r="A21" s="16" t="s">
        <v>35</v>
      </c>
      <c r="B21" s="17" t="s">
        <v>60</v>
      </c>
      <c r="C21" s="17" t="str">
        <f>VLOOKUP(B21,核算科目!B:C,2,0)</f>
        <v>员工成本</v>
      </c>
      <c r="D21" s="16" t="s">
        <v>61</v>
      </c>
      <c r="E21" s="16">
        <v>2673.3</v>
      </c>
      <c r="F21" s="18">
        <v>2943.03</v>
      </c>
      <c r="G21" s="19">
        <v>2673.3</v>
      </c>
      <c r="H21" s="18">
        <v>2943.03</v>
      </c>
      <c r="I21" s="23">
        <v>2673.3</v>
      </c>
      <c r="J21" s="18">
        <v>2943.03</v>
      </c>
      <c r="K21" s="23">
        <v>2673.3</v>
      </c>
      <c r="L21" s="18">
        <v>2943.03</v>
      </c>
      <c r="M21" s="19">
        <v>2673.3</v>
      </c>
      <c r="N21" s="18">
        <v>2943.03</v>
      </c>
      <c r="O21" s="19">
        <v>2673.3</v>
      </c>
      <c r="P21" s="18">
        <v>2943.03</v>
      </c>
      <c r="Q21" s="19">
        <v>2673.3</v>
      </c>
      <c r="R21" s="18">
        <v>5585.81</v>
      </c>
      <c r="S21" s="19">
        <v>6449.52</v>
      </c>
      <c r="T21" s="18">
        <v>5444.06</v>
      </c>
      <c r="U21" s="19">
        <v>1324.65</v>
      </c>
      <c r="V21" s="18">
        <v>1577.88</v>
      </c>
      <c r="W21" s="19">
        <v>2943.03</v>
      </c>
      <c r="X21" s="18">
        <v>3216.06</v>
      </c>
      <c r="Y21" s="19">
        <v>2943.03</v>
      </c>
      <c r="Z21" s="18">
        <v>3216.06</v>
      </c>
      <c r="AA21" s="19">
        <v>2943.03</v>
      </c>
      <c r="AB21" s="18">
        <v>4498.3</v>
      </c>
      <c r="AC21" s="23">
        <f t="shared" si="0"/>
        <v>35316.36</v>
      </c>
      <c r="AD21" s="18">
        <f t="shared" si="1"/>
        <v>41196.35</v>
      </c>
    </row>
    <row r="22" customHeight="1" spans="1:30">
      <c r="A22" s="16" t="s">
        <v>30</v>
      </c>
      <c r="B22" s="17" t="s">
        <v>60</v>
      </c>
      <c r="C22" s="17" t="str">
        <f>VLOOKUP(B22,核算科目!B:C,2,0)</f>
        <v>员工成本</v>
      </c>
      <c r="D22" s="16" t="s">
        <v>62</v>
      </c>
      <c r="E22" s="16">
        <v>13455.49</v>
      </c>
      <c r="F22" s="18">
        <v>10612.7</v>
      </c>
      <c r="G22" s="19">
        <v>12891.03</v>
      </c>
      <c r="H22" s="18">
        <v>11395.18</v>
      </c>
      <c r="I22" s="23">
        <v>13173.26</v>
      </c>
      <c r="J22" s="18">
        <v>11395.18</v>
      </c>
      <c r="K22" s="23">
        <v>13173.26</v>
      </c>
      <c r="L22" s="18">
        <v>11729</v>
      </c>
      <c r="M22" s="19">
        <v>11446.62</v>
      </c>
      <c r="N22" s="18">
        <v>11562.09</v>
      </c>
      <c r="O22" s="19">
        <v>12309.94</v>
      </c>
      <c r="P22" s="18">
        <v>11562.09</v>
      </c>
      <c r="Q22" s="19">
        <v>12309.94</v>
      </c>
      <c r="R22" s="18">
        <v>11562.09</v>
      </c>
      <c r="S22" s="19">
        <v>18007.7</v>
      </c>
      <c r="T22" s="18">
        <v>30060.65</v>
      </c>
      <c r="U22" s="19">
        <v>9196.5</v>
      </c>
      <c r="V22" s="18">
        <v>4906.93</v>
      </c>
      <c r="W22" s="19">
        <v>12177.66</v>
      </c>
      <c r="X22" s="18">
        <v>12859.15</v>
      </c>
      <c r="Y22" s="19">
        <v>12177.66</v>
      </c>
      <c r="Z22" s="18">
        <v>12859.15</v>
      </c>
      <c r="AA22" s="19">
        <v>12177.66</v>
      </c>
      <c r="AB22" s="18">
        <v>12859.15</v>
      </c>
      <c r="AC22" s="23">
        <f t="shared" si="0"/>
        <v>152496.72</v>
      </c>
      <c r="AD22" s="18">
        <f t="shared" si="1"/>
        <v>153363.36</v>
      </c>
    </row>
    <row r="23" customHeight="1" spans="1:30">
      <c r="A23" s="16" t="s">
        <v>39</v>
      </c>
      <c r="B23" s="17" t="s">
        <v>60</v>
      </c>
      <c r="C23" s="17" t="str">
        <f>VLOOKUP(B23,核算科目!B:C,2,0)</f>
        <v>员工成本</v>
      </c>
      <c r="D23" s="16" t="s">
        <v>63</v>
      </c>
      <c r="E23" s="16">
        <v>17200.78</v>
      </c>
      <c r="F23" s="18">
        <v>15904.33</v>
      </c>
      <c r="G23" s="19">
        <v>14414.84</v>
      </c>
      <c r="H23" s="18">
        <v>17158.91</v>
      </c>
      <c r="I23" s="23">
        <v>15509.68</v>
      </c>
      <c r="J23" s="18">
        <v>16531.62</v>
      </c>
      <c r="K23" s="23">
        <v>15509.68</v>
      </c>
      <c r="L23" s="18">
        <v>14475.72</v>
      </c>
      <c r="M23" s="19">
        <v>15509.68</v>
      </c>
      <c r="N23" s="18">
        <v>15611.67</v>
      </c>
      <c r="O23" s="19">
        <v>15509.68</v>
      </c>
      <c r="P23" s="18">
        <v>15557.67</v>
      </c>
      <c r="Q23" s="19">
        <v>15509.68</v>
      </c>
      <c r="R23" s="18">
        <v>12914.89</v>
      </c>
      <c r="S23" s="19">
        <v>20084.38</v>
      </c>
      <c r="T23" s="18">
        <v>44944.62</v>
      </c>
      <c r="U23" s="19">
        <v>12757.05</v>
      </c>
      <c r="V23" s="18">
        <v>6552.59</v>
      </c>
      <c r="W23" s="19">
        <v>15277.04</v>
      </c>
      <c r="X23" s="18">
        <v>18071.52</v>
      </c>
      <c r="Y23" s="19">
        <v>16531.62</v>
      </c>
      <c r="Z23" s="18">
        <v>18818.34</v>
      </c>
      <c r="AA23" s="19">
        <v>15904.33</v>
      </c>
      <c r="AB23" s="18">
        <v>16526.51</v>
      </c>
      <c r="AC23" s="23">
        <f t="shared" si="0"/>
        <v>189718.44</v>
      </c>
      <c r="AD23" s="18">
        <f t="shared" si="1"/>
        <v>213068.39</v>
      </c>
    </row>
    <row r="24" customHeight="1" spans="1:30">
      <c r="A24" s="16" t="s">
        <v>41</v>
      </c>
      <c r="B24" s="17" t="s">
        <v>60</v>
      </c>
      <c r="C24" s="17" t="str">
        <f>VLOOKUP(B24,核算科目!B:C,2,0)</f>
        <v>员工成本</v>
      </c>
      <c r="D24" s="16" t="s">
        <v>64</v>
      </c>
      <c r="E24" s="16">
        <v>888.56</v>
      </c>
      <c r="F24" s="18">
        <v>811.46</v>
      </c>
      <c r="G24" s="19">
        <v>888.56</v>
      </c>
      <c r="H24" s="18">
        <v>811.46</v>
      </c>
      <c r="I24" s="23">
        <v>888.56</v>
      </c>
      <c r="J24" s="18">
        <v>811.46</v>
      </c>
      <c r="K24" s="23">
        <v>888.56</v>
      </c>
      <c r="L24" s="18">
        <v>811.46</v>
      </c>
      <c r="M24" s="19">
        <v>888.56</v>
      </c>
      <c r="N24" s="18">
        <v>811.46</v>
      </c>
      <c r="O24" s="19">
        <v>888.56</v>
      </c>
      <c r="P24" s="18">
        <v>811.46</v>
      </c>
      <c r="Q24" s="19">
        <v>888.56</v>
      </c>
      <c r="R24" s="18">
        <v>811.46</v>
      </c>
      <c r="S24" s="19">
        <v>734.36</v>
      </c>
      <c r="T24" s="18">
        <v>2297.98</v>
      </c>
      <c r="U24" s="19">
        <v>811.46</v>
      </c>
      <c r="V24" s="18">
        <v>280.56</v>
      </c>
      <c r="W24" s="19">
        <v>811.46</v>
      </c>
      <c r="X24" s="18">
        <v>917.64</v>
      </c>
      <c r="Y24" s="19">
        <v>811.46</v>
      </c>
      <c r="Z24" s="18">
        <v>917.64</v>
      </c>
      <c r="AA24" s="19">
        <v>811.46</v>
      </c>
      <c r="AB24" s="18">
        <v>917.64</v>
      </c>
      <c r="AC24" s="23">
        <f t="shared" si="0"/>
        <v>10200.12</v>
      </c>
      <c r="AD24" s="18">
        <f t="shared" si="1"/>
        <v>11011.68</v>
      </c>
    </row>
    <row r="25" customHeight="1" spans="1:30">
      <c r="A25" s="16" t="s">
        <v>35</v>
      </c>
      <c r="B25" s="17" t="s">
        <v>65</v>
      </c>
      <c r="C25" s="17" t="str">
        <f>VLOOKUP(B25,核算科目!B:C,2,0)</f>
        <v>员工成本</v>
      </c>
      <c r="D25" s="16" t="s">
        <v>66</v>
      </c>
      <c r="E25" s="16">
        <v>116.95</v>
      </c>
      <c r="F25" s="18">
        <v>128.76</v>
      </c>
      <c r="G25" s="19">
        <v>116.95</v>
      </c>
      <c r="H25" s="18">
        <v>128.76</v>
      </c>
      <c r="I25" s="23">
        <v>116.95</v>
      </c>
      <c r="J25" s="18">
        <v>128.76</v>
      </c>
      <c r="K25" s="23">
        <v>116.95</v>
      </c>
      <c r="L25" s="18">
        <v>128.76</v>
      </c>
      <c r="M25" s="19">
        <v>116.95</v>
      </c>
      <c r="N25" s="18">
        <v>128.76</v>
      </c>
      <c r="O25" s="19">
        <v>116.95</v>
      </c>
      <c r="P25" s="18">
        <v>128.76</v>
      </c>
      <c r="Q25" s="19">
        <v>116.95</v>
      </c>
      <c r="R25" s="18">
        <v>244.38</v>
      </c>
      <c r="S25" s="19">
        <v>282.29</v>
      </c>
      <c r="T25" s="18">
        <v>238.25</v>
      </c>
      <c r="U25" s="19">
        <v>57.9</v>
      </c>
      <c r="V25" s="18">
        <v>69.01</v>
      </c>
      <c r="W25" s="19">
        <v>128.76</v>
      </c>
      <c r="X25" s="18">
        <v>140.71</v>
      </c>
      <c r="Y25" s="19">
        <v>128.76</v>
      </c>
      <c r="Z25" s="18">
        <v>140.71</v>
      </c>
      <c r="AA25" s="19">
        <v>128.76</v>
      </c>
      <c r="AB25" s="18">
        <v>196.81</v>
      </c>
      <c r="AC25" s="23">
        <f t="shared" si="0"/>
        <v>1545.12</v>
      </c>
      <c r="AD25" s="18">
        <f t="shared" si="1"/>
        <v>1802.43</v>
      </c>
    </row>
    <row r="26" customHeight="1" spans="1:30">
      <c r="A26" s="16" t="s">
        <v>30</v>
      </c>
      <c r="B26" s="17" t="s">
        <v>65</v>
      </c>
      <c r="C26" s="17" t="str">
        <f>VLOOKUP(B26,核算科目!B:C,2,0)</f>
        <v>员工成本</v>
      </c>
      <c r="D26" s="16" t="s">
        <v>67</v>
      </c>
      <c r="E26" s="16">
        <v>588.68</v>
      </c>
      <c r="F26" s="18">
        <v>464.3</v>
      </c>
      <c r="G26" s="19">
        <v>564</v>
      </c>
      <c r="H26" s="18">
        <v>498.53</v>
      </c>
      <c r="I26" s="23">
        <v>576.34</v>
      </c>
      <c r="J26" s="18">
        <v>498.53</v>
      </c>
      <c r="K26" s="23">
        <v>576.34</v>
      </c>
      <c r="L26" s="18">
        <v>513.15</v>
      </c>
      <c r="M26" s="19">
        <v>500.8</v>
      </c>
      <c r="N26" s="18">
        <v>505.84</v>
      </c>
      <c r="O26" s="19">
        <v>538.57</v>
      </c>
      <c r="P26" s="18">
        <v>505.84</v>
      </c>
      <c r="Q26" s="19">
        <v>538.57</v>
      </c>
      <c r="R26" s="18">
        <v>505.84</v>
      </c>
      <c r="S26" s="19">
        <v>787.71</v>
      </c>
      <c r="T26" s="18">
        <v>1315.08</v>
      </c>
      <c r="U26" s="19">
        <v>402.38</v>
      </c>
      <c r="V26" s="18">
        <v>214.7</v>
      </c>
      <c r="W26" s="19">
        <v>532.76</v>
      </c>
      <c r="X26" s="18">
        <v>562.58</v>
      </c>
      <c r="Y26" s="19">
        <v>532.76</v>
      </c>
      <c r="Z26" s="18">
        <v>562.58</v>
      </c>
      <c r="AA26" s="19">
        <v>532.76</v>
      </c>
      <c r="AB26" s="18">
        <v>562.58</v>
      </c>
      <c r="AC26" s="23">
        <f t="shared" si="0"/>
        <v>6671.67</v>
      </c>
      <c r="AD26" s="18">
        <f t="shared" si="1"/>
        <v>6709.55</v>
      </c>
    </row>
    <row r="27" customHeight="1" spans="1:30">
      <c r="A27" s="16" t="s">
        <v>39</v>
      </c>
      <c r="B27" s="17" t="s">
        <v>65</v>
      </c>
      <c r="C27" s="17" t="str">
        <f>VLOOKUP(B27,核算科目!B:C,2,0)</f>
        <v>员工成本</v>
      </c>
      <c r="D27" s="16" t="s">
        <v>68</v>
      </c>
      <c r="E27" s="16">
        <v>752.58</v>
      </c>
      <c r="F27" s="18">
        <v>695.82</v>
      </c>
      <c r="G27" s="19">
        <v>630.67</v>
      </c>
      <c r="H27" s="18">
        <v>750.7</v>
      </c>
      <c r="I27" s="23">
        <v>678.58</v>
      </c>
      <c r="J27" s="18">
        <v>723.26</v>
      </c>
      <c r="K27" s="23">
        <v>678.58</v>
      </c>
      <c r="L27" s="18">
        <v>638.02</v>
      </c>
      <c r="M27" s="19">
        <v>678.58</v>
      </c>
      <c r="N27" s="18">
        <v>680.64</v>
      </c>
      <c r="O27" s="19">
        <v>678.58</v>
      </c>
      <c r="P27" s="18">
        <v>680.64</v>
      </c>
      <c r="Q27" s="19">
        <v>678.58</v>
      </c>
      <c r="R27" s="18">
        <v>565.02</v>
      </c>
      <c r="S27" s="19">
        <v>878.44</v>
      </c>
      <c r="T27" s="18">
        <v>1966.23</v>
      </c>
      <c r="U27" s="19">
        <v>558.25</v>
      </c>
      <c r="V27" s="18">
        <v>286.69</v>
      </c>
      <c r="W27" s="19">
        <v>668.38</v>
      </c>
      <c r="X27" s="18">
        <v>790.61</v>
      </c>
      <c r="Y27" s="19">
        <v>723.26</v>
      </c>
      <c r="Z27" s="18">
        <v>823.55</v>
      </c>
      <c r="AA27" s="19">
        <v>695.82</v>
      </c>
      <c r="AB27" s="18">
        <v>722.92</v>
      </c>
      <c r="AC27" s="23">
        <f t="shared" si="0"/>
        <v>8300.3</v>
      </c>
      <c r="AD27" s="18">
        <f t="shared" si="1"/>
        <v>9324.1</v>
      </c>
    </row>
    <row r="28" customHeight="1" spans="1:30">
      <c r="A28" s="16" t="s">
        <v>41</v>
      </c>
      <c r="B28" s="17" t="s">
        <v>65</v>
      </c>
      <c r="C28" s="17" t="str">
        <f>VLOOKUP(B28,核算科目!B:C,2,0)</f>
        <v>员工成本</v>
      </c>
      <c r="D28" s="16" t="s">
        <v>69</v>
      </c>
      <c r="E28" s="16">
        <v>38.87</v>
      </c>
      <c r="F28" s="18">
        <v>35.5</v>
      </c>
      <c r="G28" s="19">
        <v>38.87</v>
      </c>
      <c r="H28" s="18">
        <v>35.5</v>
      </c>
      <c r="I28" s="23">
        <v>38.87</v>
      </c>
      <c r="J28" s="18">
        <v>35.5</v>
      </c>
      <c r="K28" s="23">
        <v>38.87</v>
      </c>
      <c r="L28" s="18">
        <v>35.5</v>
      </c>
      <c r="M28" s="19">
        <v>38.87</v>
      </c>
      <c r="N28" s="18">
        <v>35.5</v>
      </c>
      <c r="O28" s="19">
        <v>38.87</v>
      </c>
      <c r="P28" s="18">
        <v>35.5</v>
      </c>
      <c r="Q28" s="19">
        <v>38.87</v>
      </c>
      <c r="R28" s="18">
        <v>35.5</v>
      </c>
      <c r="S28" s="19">
        <v>32.13</v>
      </c>
      <c r="T28" s="18">
        <v>100.6</v>
      </c>
      <c r="U28" s="19">
        <v>35.5</v>
      </c>
      <c r="V28" s="18">
        <v>12.25</v>
      </c>
      <c r="W28" s="19">
        <v>35.5</v>
      </c>
      <c r="X28" s="18">
        <v>40.15</v>
      </c>
      <c r="Y28" s="19">
        <v>35.5</v>
      </c>
      <c r="Z28" s="18">
        <v>40.15</v>
      </c>
      <c r="AA28" s="19">
        <v>35.5</v>
      </c>
      <c r="AB28" s="18">
        <v>40.15</v>
      </c>
      <c r="AC28" s="23">
        <f t="shared" si="0"/>
        <v>446.22</v>
      </c>
      <c r="AD28" s="18">
        <f t="shared" si="1"/>
        <v>481.8</v>
      </c>
    </row>
    <row r="29" customHeight="1" spans="1:30">
      <c r="A29" s="16" t="s">
        <v>35</v>
      </c>
      <c r="B29" s="17" t="s">
        <v>70</v>
      </c>
      <c r="C29" s="17" t="str">
        <f>VLOOKUP(B29,核算科目!B:C,2,0)</f>
        <v>员工成本</v>
      </c>
      <c r="D29" s="16" t="s">
        <v>71</v>
      </c>
      <c r="E29" s="16">
        <v>200.5</v>
      </c>
      <c r="F29" s="18">
        <v>220.73</v>
      </c>
      <c r="G29" s="19">
        <v>200.5</v>
      </c>
      <c r="H29" s="18">
        <v>220.73</v>
      </c>
      <c r="I29" s="23">
        <v>200.5</v>
      </c>
      <c r="J29" s="18">
        <v>220.73</v>
      </c>
      <c r="K29" s="23">
        <v>200.5</v>
      </c>
      <c r="L29" s="18">
        <v>220.73</v>
      </c>
      <c r="M29" s="19">
        <v>200.5</v>
      </c>
      <c r="N29" s="18">
        <v>-0.01</v>
      </c>
      <c r="O29" s="19">
        <v>200.5</v>
      </c>
      <c r="P29" s="18">
        <v>110.36</v>
      </c>
      <c r="Q29" s="19">
        <v>200.5</v>
      </c>
      <c r="R29" s="18">
        <v>209.46</v>
      </c>
      <c r="S29" s="19">
        <v>483.72</v>
      </c>
      <c r="T29" s="18">
        <v>204.31</v>
      </c>
      <c r="U29" s="19">
        <v>99.35</v>
      </c>
      <c r="V29" s="18">
        <v>59.11</v>
      </c>
      <c r="W29" s="19">
        <v>220.73</v>
      </c>
      <c r="X29" s="18">
        <v>120.61</v>
      </c>
      <c r="Y29" s="19">
        <v>220.73</v>
      </c>
      <c r="Z29" s="18">
        <v>120.61</v>
      </c>
      <c r="AA29" s="19">
        <v>220.73</v>
      </c>
      <c r="AB29" s="18">
        <v>178.05</v>
      </c>
      <c r="AC29" s="23">
        <f t="shared" si="0"/>
        <v>2648.76</v>
      </c>
      <c r="AD29" s="18">
        <f t="shared" si="1"/>
        <v>1885.42</v>
      </c>
    </row>
    <row r="30" customHeight="1" spans="1:30">
      <c r="A30" s="16" t="s">
        <v>30</v>
      </c>
      <c r="B30" s="17" t="s">
        <v>70</v>
      </c>
      <c r="C30" s="17" t="str">
        <f>VLOOKUP(B30,核算科目!B:C,2,0)</f>
        <v>员工成本</v>
      </c>
      <c r="D30" s="16" t="s">
        <v>72</v>
      </c>
      <c r="E30" s="16">
        <v>1009.17</v>
      </c>
      <c r="F30" s="18">
        <v>795.95</v>
      </c>
      <c r="G30" s="19">
        <v>966.85</v>
      </c>
      <c r="H30" s="18">
        <v>854.64</v>
      </c>
      <c r="I30" s="23">
        <v>988.01</v>
      </c>
      <c r="J30" s="18">
        <v>854.64</v>
      </c>
      <c r="K30" s="23">
        <v>988.01</v>
      </c>
      <c r="L30" s="18">
        <v>879.68</v>
      </c>
      <c r="M30" s="19">
        <v>858.51</v>
      </c>
      <c r="N30" s="18">
        <v>-0.08</v>
      </c>
      <c r="O30" s="19">
        <v>923.26</v>
      </c>
      <c r="P30" s="18">
        <v>433.64</v>
      </c>
      <c r="Q30" s="19">
        <v>923.26</v>
      </c>
      <c r="R30" s="18">
        <v>433.59</v>
      </c>
      <c r="S30" s="19">
        <v>1350.64</v>
      </c>
      <c r="T30" s="18">
        <v>1127.39</v>
      </c>
      <c r="U30" s="19">
        <v>689.71</v>
      </c>
      <c r="V30" s="18">
        <v>183.97</v>
      </c>
      <c r="W30" s="19">
        <v>913.33</v>
      </c>
      <c r="X30" s="18">
        <v>482.23</v>
      </c>
      <c r="Y30" s="19">
        <v>913.33</v>
      </c>
      <c r="Z30" s="18">
        <v>482.23</v>
      </c>
      <c r="AA30" s="19">
        <v>913.33</v>
      </c>
      <c r="AB30" s="18">
        <v>482.23</v>
      </c>
      <c r="AC30" s="23">
        <f t="shared" si="0"/>
        <v>11437.41</v>
      </c>
      <c r="AD30" s="18">
        <f t="shared" si="1"/>
        <v>7010.11</v>
      </c>
    </row>
    <row r="31" customHeight="1" spans="1:30">
      <c r="A31" s="16" t="s">
        <v>39</v>
      </c>
      <c r="B31" s="17" t="s">
        <v>70</v>
      </c>
      <c r="C31" s="17" t="str">
        <f>VLOOKUP(B31,核算科目!B:C,2,0)</f>
        <v>员工成本</v>
      </c>
      <c r="D31" s="16" t="s">
        <v>73</v>
      </c>
      <c r="E31" s="16">
        <v>1290.08</v>
      </c>
      <c r="F31" s="18">
        <v>1192.86</v>
      </c>
      <c r="G31" s="19">
        <v>1081.12</v>
      </c>
      <c r="H31" s="18">
        <v>1286.96</v>
      </c>
      <c r="I31" s="23">
        <v>1163.24</v>
      </c>
      <c r="J31" s="18">
        <v>1239.91</v>
      </c>
      <c r="K31" s="23">
        <v>1163.24</v>
      </c>
      <c r="L31" s="18">
        <v>1093.81</v>
      </c>
      <c r="M31" s="19">
        <v>1163.24</v>
      </c>
      <c r="N31" s="18">
        <v>-0.12</v>
      </c>
      <c r="O31" s="19">
        <v>1163.24</v>
      </c>
      <c r="P31" s="18">
        <v>583.43</v>
      </c>
      <c r="Q31" s="19">
        <v>1163.24</v>
      </c>
      <c r="R31" s="18">
        <v>484.3</v>
      </c>
      <c r="S31" s="19">
        <v>1506.52</v>
      </c>
      <c r="T31" s="18">
        <v>1685.49</v>
      </c>
      <c r="U31" s="19">
        <v>956.74</v>
      </c>
      <c r="V31" s="18">
        <v>245.67</v>
      </c>
      <c r="W31" s="19">
        <v>1145.81</v>
      </c>
      <c r="X31" s="18">
        <v>677.67</v>
      </c>
      <c r="Y31" s="19">
        <v>1239.91</v>
      </c>
      <c r="Z31" s="18">
        <v>681.83</v>
      </c>
      <c r="AA31" s="19">
        <v>1192.86</v>
      </c>
      <c r="AB31" s="18">
        <v>649.35</v>
      </c>
      <c r="AC31" s="23">
        <f t="shared" si="0"/>
        <v>14229.24</v>
      </c>
      <c r="AD31" s="18">
        <f t="shared" si="1"/>
        <v>9821.16</v>
      </c>
    </row>
    <row r="32" customHeight="1" spans="1:30">
      <c r="A32" s="16" t="s">
        <v>41</v>
      </c>
      <c r="B32" s="17" t="s">
        <v>70</v>
      </c>
      <c r="C32" s="17" t="str">
        <f>VLOOKUP(B32,核算科目!B:C,2,0)</f>
        <v>员工成本</v>
      </c>
      <c r="D32" s="16" t="s">
        <v>74</v>
      </c>
      <c r="E32" s="16">
        <v>66.64</v>
      </c>
      <c r="F32" s="18">
        <v>60.86</v>
      </c>
      <c r="G32" s="19">
        <v>66.64</v>
      </c>
      <c r="H32" s="18">
        <v>60.86</v>
      </c>
      <c r="I32" s="23">
        <v>66.64</v>
      </c>
      <c r="J32" s="18">
        <v>60.86</v>
      </c>
      <c r="K32" s="23">
        <v>66.64</v>
      </c>
      <c r="L32" s="18">
        <v>60.86</v>
      </c>
      <c r="M32" s="19">
        <v>66.64</v>
      </c>
      <c r="N32" s="18">
        <v>0</v>
      </c>
      <c r="O32" s="19">
        <v>66.64</v>
      </c>
      <c r="P32" s="18">
        <v>30.43</v>
      </c>
      <c r="Q32" s="19">
        <v>66.64</v>
      </c>
      <c r="R32" s="18">
        <v>30.43</v>
      </c>
      <c r="S32" s="19">
        <v>55.08</v>
      </c>
      <c r="T32" s="18">
        <v>86.15</v>
      </c>
      <c r="U32" s="19">
        <v>60.86</v>
      </c>
      <c r="V32" s="18">
        <v>10.53</v>
      </c>
      <c r="W32" s="19">
        <v>60.86</v>
      </c>
      <c r="X32" s="18">
        <v>34.41</v>
      </c>
      <c r="Y32" s="19">
        <v>60.86</v>
      </c>
      <c r="Z32" s="18">
        <v>34.41</v>
      </c>
      <c r="AA32" s="19">
        <v>60.86</v>
      </c>
      <c r="AB32" s="18">
        <v>34.41</v>
      </c>
      <c r="AC32" s="23">
        <f t="shared" si="0"/>
        <v>765</v>
      </c>
      <c r="AD32" s="18">
        <f t="shared" si="1"/>
        <v>504.21</v>
      </c>
    </row>
    <row r="33" customHeight="1" spans="1:30">
      <c r="A33" s="16" t="s">
        <v>35</v>
      </c>
      <c r="B33" s="17" t="s">
        <v>75</v>
      </c>
      <c r="C33" s="17" t="str">
        <f>VLOOKUP(B33,核算科目!B:C,2,0)</f>
        <v>员工成本</v>
      </c>
      <c r="D33" s="16" t="s">
        <v>76</v>
      </c>
      <c r="E33" s="16">
        <v>1670.81</v>
      </c>
      <c r="F33" s="18">
        <v>1839.39</v>
      </c>
      <c r="G33" s="19">
        <v>1670.81</v>
      </c>
      <c r="H33" s="18">
        <v>1839.39</v>
      </c>
      <c r="I33" s="23">
        <v>1670.81</v>
      </c>
      <c r="J33" s="18">
        <v>1839.39</v>
      </c>
      <c r="K33" s="23">
        <v>1670.81</v>
      </c>
      <c r="L33" s="18">
        <v>1839.39</v>
      </c>
      <c r="M33" s="19">
        <v>1670.81</v>
      </c>
      <c r="N33" s="18">
        <v>1839.39</v>
      </c>
      <c r="O33" s="19">
        <v>1670.81</v>
      </c>
      <c r="P33" s="18">
        <v>1839.39</v>
      </c>
      <c r="Q33" s="19">
        <v>1670.81</v>
      </c>
      <c r="R33" s="18">
        <v>3147.03</v>
      </c>
      <c r="S33" s="19">
        <v>2007.97</v>
      </c>
      <c r="T33" s="18">
        <v>1526.85</v>
      </c>
      <c r="U33" s="19">
        <v>1839.39</v>
      </c>
      <c r="V33" s="18">
        <v>2010.03</v>
      </c>
      <c r="W33" s="19">
        <v>1839.39</v>
      </c>
      <c r="X33" s="18">
        <v>2010.03</v>
      </c>
      <c r="Y33" s="19">
        <v>1839.39</v>
      </c>
      <c r="Z33" s="18">
        <v>2010.03</v>
      </c>
      <c r="AA33" s="19">
        <v>1839.39</v>
      </c>
      <c r="AB33" s="18">
        <v>2450.03</v>
      </c>
      <c r="AC33" s="23">
        <f t="shared" si="0"/>
        <v>21061.2</v>
      </c>
      <c r="AD33" s="18">
        <f t="shared" si="1"/>
        <v>24190.34</v>
      </c>
    </row>
    <row r="34" customHeight="1" spans="1:30">
      <c r="A34" s="16" t="s">
        <v>30</v>
      </c>
      <c r="B34" s="17" t="s">
        <v>75</v>
      </c>
      <c r="C34" s="17" t="str">
        <f>VLOOKUP(B34,核算科目!B:C,2,0)</f>
        <v>员工成本</v>
      </c>
      <c r="D34" s="16" t="s">
        <v>77</v>
      </c>
      <c r="E34" s="16">
        <v>8104.38</v>
      </c>
      <c r="F34" s="18">
        <v>6520.39</v>
      </c>
      <c r="G34" s="19">
        <v>7446.26</v>
      </c>
      <c r="H34" s="18">
        <v>7009.44</v>
      </c>
      <c r="I34" s="23">
        <v>7775.32</v>
      </c>
      <c r="J34" s="18">
        <v>7009.44</v>
      </c>
      <c r="K34" s="23">
        <v>7775.32</v>
      </c>
      <c r="L34" s="18">
        <v>7218.08</v>
      </c>
      <c r="M34" s="19">
        <v>6696.16</v>
      </c>
      <c r="N34" s="18">
        <v>7113.76</v>
      </c>
      <c r="O34" s="19">
        <v>7235.74</v>
      </c>
      <c r="P34" s="18">
        <v>7113.76</v>
      </c>
      <c r="Q34" s="19">
        <v>7235.74</v>
      </c>
      <c r="R34" s="18">
        <v>7113.76</v>
      </c>
      <c r="S34" s="19">
        <v>7761.24</v>
      </c>
      <c r="T34" s="18">
        <v>8960.2</v>
      </c>
      <c r="U34" s="19">
        <v>7498.49</v>
      </c>
      <c r="V34" s="18">
        <v>8036.98</v>
      </c>
      <c r="W34" s="19">
        <v>7498.49</v>
      </c>
      <c r="X34" s="18">
        <v>8036.98</v>
      </c>
      <c r="Y34" s="19">
        <v>7498.49</v>
      </c>
      <c r="Z34" s="18">
        <v>8036.98</v>
      </c>
      <c r="AA34" s="19">
        <v>7498.49</v>
      </c>
      <c r="AB34" s="18">
        <v>8036.98</v>
      </c>
      <c r="AC34" s="23">
        <f t="shared" si="0"/>
        <v>90024.12</v>
      </c>
      <c r="AD34" s="18">
        <f t="shared" si="1"/>
        <v>90206.75</v>
      </c>
    </row>
    <row r="35" customHeight="1" spans="1:30">
      <c r="A35" s="16" t="s">
        <v>39</v>
      </c>
      <c r="B35" s="17" t="s">
        <v>75</v>
      </c>
      <c r="C35" s="17" t="str">
        <f>VLOOKUP(B35,核算科目!B:C,2,0)</f>
        <v>员工成本</v>
      </c>
      <c r="D35" s="16" t="s">
        <v>78</v>
      </c>
      <c r="E35" s="16">
        <v>9681.85</v>
      </c>
      <c r="F35" s="18">
        <v>9460.02</v>
      </c>
      <c r="G35" s="19">
        <v>8398.63</v>
      </c>
      <c r="H35" s="18">
        <v>9900.02</v>
      </c>
      <c r="I35" s="23">
        <v>8930.24</v>
      </c>
      <c r="J35" s="18">
        <v>9680.02</v>
      </c>
      <c r="K35" s="23">
        <v>8930.24</v>
      </c>
      <c r="L35" s="18">
        <v>8462.58</v>
      </c>
      <c r="M35" s="19">
        <v>8930.24</v>
      </c>
      <c r="N35" s="18">
        <v>9071.3</v>
      </c>
      <c r="O35" s="19">
        <v>8930.24</v>
      </c>
      <c r="P35" s="18">
        <v>9071.3</v>
      </c>
      <c r="Q35" s="19">
        <v>8930.24</v>
      </c>
      <c r="R35" s="18">
        <v>7763.66</v>
      </c>
      <c r="S35" s="19">
        <v>9549.8</v>
      </c>
      <c r="T35" s="18">
        <v>12872.48</v>
      </c>
      <c r="U35" s="19">
        <v>9240.02</v>
      </c>
      <c r="V35" s="18">
        <v>11084.98</v>
      </c>
      <c r="W35" s="19">
        <v>9240.02</v>
      </c>
      <c r="X35" s="18">
        <v>10864.98</v>
      </c>
      <c r="Y35" s="19">
        <v>9680.02</v>
      </c>
      <c r="Z35" s="18">
        <v>10864.98</v>
      </c>
      <c r="AA35" s="19">
        <v>9460.02</v>
      </c>
      <c r="AB35" s="18">
        <v>10424.98</v>
      </c>
      <c r="AC35" s="23">
        <f t="shared" ref="AC35:AC66" si="2">E35+G35+I35+K35+M35+O35+Q35+S35+U35+W35+Y35+AA35</f>
        <v>109901.56</v>
      </c>
      <c r="AD35" s="18">
        <f t="shared" ref="AD35:AD67" si="3">F35+H35+J35+L35+N35+P35+R35+T35+V35+X35+Z35+AB35</f>
        <v>119521.3</v>
      </c>
    </row>
    <row r="36" customHeight="1" spans="1:30">
      <c r="A36" s="16" t="s">
        <v>41</v>
      </c>
      <c r="B36" s="17" t="s">
        <v>75</v>
      </c>
      <c r="C36" s="17" t="str">
        <f>VLOOKUP(B36,核算科目!B:C,2,0)</f>
        <v>员工成本</v>
      </c>
      <c r="D36" s="16" t="s">
        <v>79</v>
      </c>
      <c r="E36" s="16">
        <v>555.35</v>
      </c>
      <c r="F36" s="18">
        <v>507.16</v>
      </c>
      <c r="G36" s="19">
        <v>555.35</v>
      </c>
      <c r="H36" s="18">
        <v>507.16</v>
      </c>
      <c r="I36" s="23">
        <v>555.35</v>
      </c>
      <c r="J36" s="18">
        <v>507.16</v>
      </c>
      <c r="K36" s="23">
        <v>555.35</v>
      </c>
      <c r="L36" s="18">
        <v>507.16</v>
      </c>
      <c r="M36" s="19">
        <v>555.35</v>
      </c>
      <c r="N36" s="18">
        <v>507.16</v>
      </c>
      <c r="O36" s="19">
        <v>555.35</v>
      </c>
      <c r="P36" s="18">
        <v>507.16</v>
      </c>
      <c r="Q36" s="19">
        <v>555.35</v>
      </c>
      <c r="R36" s="18">
        <v>507.16</v>
      </c>
      <c r="S36" s="19">
        <v>458.97</v>
      </c>
      <c r="T36" s="18">
        <v>639.88</v>
      </c>
      <c r="U36" s="19">
        <v>507.16</v>
      </c>
      <c r="V36" s="18">
        <v>573.52</v>
      </c>
      <c r="W36" s="19">
        <v>507.16</v>
      </c>
      <c r="X36" s="18">
        <v>573.52</v>
      </c>
      <c r="Y36" s="19">
        <v>507.16</v>
      </c>
      <c r="Z36" s="18">
        <v>573.52</v>
      </c>
      <c r="AA36" s="19">
        <v>507.16</v>
      </c>
      <c r="AB36" s="18">
        <v>573.52</v>
      </c>
      <c r="AC36" s="23">
        <f t="shared" si="2"/>
        <v>6375.06</v>
      </c>
      <c r="AD36" s="18">
        <f t="shared" si="3"/>
        <v>6484.08</v>
      </c>
    </row>
    <row r="37" customHeight="1" spans="1:30">
      <c r="A37" s="16" t="s">
        <v>35</v>
      </c>
      <c r="B37" s="17" t="s">
        <v>80</v>
      </c>
      <c r="C37" s="17" t="str">
        <f>VLOOKUP(B37,核算科目!B:C,2,0)</f>
        <v>员工成本</v>
      </c>
      <c r="D37" s="16" t="s">
        <v>81</v>
      </c>
      <c r="E37" s="16">
        <v>357.38</v>
      </c>
      <c r="F37" s="18">
        <v>398.6</v>
      </c>
      <c r="G37" s="19">
        <v>311.92</v>
      </c>
      <c r="H37" s="18">
        <v>409.2</v>
      </c>
      <c r="I37" s="23">
        <v>411.96</v>
      </c>
      <c r="J37" s="18">
        <v>410.44</v>
      </c>
      <c r="K37" s="23">
        <v>387.68</v>
      </c>
      <c r="L37" s="18">
        <v>584.24</v>
      </c>
      <c r="M37" s="19">
        <v>414.76</v>
      </c>
      <c r="N37" s="18">
        <v>392.7</v>
      </c>
      <c r="O37" s="19">
        <v>396.32</v>
      </c>
      <c r="P37" s="18">
        <v>413.28</v>
      </c>
      <c r="Q37" s="19">
        <v>406.2</v>
      </c>
      <c r="R37" s="18">
        <v>407.62</v>
      </c>
      <c r="S37" s="19">
        <v>397.84</v>
      </c>
      <c r="T37" s="18">
        <v>630.87</v>
      </c>
      <c r="U37" s="19">
        <v>401</v>
      </c>
      <c r="V37" s="18">
        <v>448.32</v>
      </c>
      <c r="W37" s="19">
        <v>388.12</v>
      </c>
      <c r="X37" s="18">
        <v>405.48</v>
      </c>
      <c r="Y37" s="19">
        <v>417.5</v>
      </c>
      <c r="Z37" s="18">
        <v>439.37</v>
      </c>
      <c r="AA37" s="19">
        <v>394.9</v>
      </c>
      <c r="AB37" s="18">
        <v>410.72</v>
      </c>
      <c r="AC37" s="23">
        <f t="shared" si="2"/>
        <v>4685.58</v>
      </c>
      <c r="AD37" s="18">
        <f t="shared" si="3"/>
        <v>5350.84</v>
      </c>
    </row>
    <row r="38" customHeight="1" spans="1:30">
      <c r="A38" s="16" t="s">
        <v>30</v>
      </c>
      <c r="B38" s="17" t="s">
        <v>80</v>
      </c>
      <c r="C38" s="17" t="str">
        <f>VLOOKUP(B38,核算科目!B:C,2,0)</f>
        <v>员工成本</v>
      </c>
      <c r="D38" s="16" t="s">
        <v>82</v>
      </c>
      <c r="E38" s="16">
        <v>1587.28</v>
      </c>
      <c r="F38" s="18">
        <v>1614.62</v>
      </c>
      <c r="G38" s="19">
        <v>1499.95</v>
      </c>
      <c r="H38" s="18">
        <v>1538.86</v>
      </c>
      <c r="I38" s="23">
        <v>1845.03</v>
      </c>
      <c r="J38" s="18">
        <v>1580.85</v>
      </c>
      <c r="K38" s="23">
        <v>1736.23</v>
      </c>
      <c r="L38" s="18">
        <v>1754.79</v>
      </c>
      <c r="M38" s="19">
        <v>1833.51</v>
      </c>
      <c r="N38" s="18">
        <v>1601.75</v>
      </c>
      <c r="O38" s="19">
        <v>1654.15</v>
      </c>
      <c r="P38" s="18">
        <v>1664.8</v>
      </c>
      <c r="Q38" s="19">
        <v>1698.1</v>
      </c>
      <c r="R38" s="18">
        <v>1648.5</v>
      </c>
      <c r="S38" s="19">
        <v>1681.68</v>
      </c>
      <c r="T38" s="18">
        <v>1620.39</v>
      </c>
      <c r="U38" s="19">
        <v>1647.06</v>
      </c>
      <c r="V38" s="18">
        <v>1607.95</v>
      </c>
      <c r="W38" s="19">
        <v>1576.63</v>
      </c>
      <c r="X38" s="18">
        <v>1596.36</v>
      </c>
      <c r="Y38" s="19">
        <v>1705.15</v>
      </c>
      <c r="Z38" s="18">
        <v>1687.11</v>
      </c>
      <c r="AA38" s="19">
        <v>1605.71</v>
      </c>
      <c r="AB38" s="18">
        <v>1632.2</v>
      </c>
      <c r="AC38" s="23">
        <f t="shared" si="2"/>
        <v>20070.48</v>
      </c>
      <c r="AD38" s="18">
        <f t="shared" si="3"/>
        <v>19548.18</v>
      </c>
    </row>
    <row r="39" customHeight="1" spans="1:30">
      <c r="A39" s="16" t="s">
        <v>39</v>
      </c>
      <c r="B39" s="17" t="s">
        <v>80</v>
      </c>
      <c r="C39" s="17" t="str">
        <f>VLOOKUP(B39,核算科目!B:C,2,0)</f>
        <v>员工成本</v>
      </c>
      <c r="D39" s="16" t="s">
        <v>83</v>
      </c>
      <c r="E39" s="16">
        <v>1955.61</v>
      </c>
      <c r="F39" s="18">
        <v>2295.3</v>
      </c>
      <c r="G39" s="19">
        <v>2003.79</v>
      </c>
      <c r="H39" s="18">
        <v>2369.77</v>
      </c>
      <c r="I39" s="23">
        <v>2268.54</v>
      </c>
      <c r="J39" s="18">
        <v>2413.51</v>
      </c>
      <c r="K39" s="23">
        <v>2044.17</v>
      </c>
      <c r="L39" s="18">
        <v>2571.79</v>
      </c>
      <c r="M39" s="19">
        <v>2176.85</v>
      </c>
      <c r="N39" s="18">
        <v>2202.78</v>
      </c>
      <c r="O39" s="19">
        <v>2095.6</v>
      </c>
      <c r="P39" s="18">
        <v>2359.81</v>
      </c>
      <c r="Q39" s="19">
        <v>2134.37</v>
      </c>
      <c r="R39" s="18">
        <v>2321.57</v>
      </c>
      <c r="S39" s="19">
        <v>2126.09</v>
      </c>
      <c r="T39" s="18">
        <v>2154.19</v>
      </c>
      <c r="U39" s="19">
        <v>2211.79</v>
      </c>
      <c r="V39" s="18">
        <v>2330.43</v>
      </c>
      <c r="W39" s="19">
        <v>2144.43</v>
      </c>
      <c r="X39" s="18">
        <v>2352.68</v>
      </c>
      <c r="Y39" s="19">
        <v>2324.82</v>
      </c>
      <c r="Z39" s="18">
        <v>2586.58</v>
      </c>
      <c r="AA39" s="19">
        <v>2234.06</v>
      </c>
      <c r="AB39" s="18">
        <v>2388.66</v>
      </c>
      <c r="AC39" s="23">
        <f t="shared" si="2"/>
        <v>25720.12</v>
      </c>
      <c r="AD39" s="18">
        <f t="shared" si="3"/>
        <v>28347.07</v>
      </c>
    </row>
    <row r="40" customHeight="1" spans="1:30">
      <c r="A40" s="16" t="s">
        <v>41</v>
      </c>
      <c r="B40" s="17" t="s">
        <v>80</v>
      </c>
      <c r="C40" s="17" t="str">
        <f>VLOOKUP(B40,核算科目!B:C,2,0)</f>
        <v>员工成本</v>
      </c>
      <c r="D40" s="16" t="s">
        <v>84</v>
      </c>
      <c r="E40" s="16">
        <v>100.72</v>
      </c>
      <c r="F40" s="18">
        <v>114.08</v>
      </c>
      <c r="G40" s="19">
        <v>99.2</v>
      </c>
      <c r="H40" s="18">
        <v>118.18</v>
      </c>
      <c r="I40" s="23">
        <v>119.24</v>
      </c>
      <c r="J40" s="18">
        <v>115.6</v>
      </c>
      <c r="K40" s="23">
        <v>111.86</v>
      </c>
      <c r="L40" s="18">
        <v>138.26</v>
      </c>
      <c r="M40" s="19">
        <v>116.3</v>
      </c>
      <c r="N40" s="18">
        <v>113.54</v>
      </c>
      <c r="O40" s="19">
        <v>112.21</v>
      </c>
      <c r="P40" s="18">
        <v>117.42</v>
      </c>
      <c r="Q40" s="19">
        <v>115.36</v>
      </c>
      <c r="R40" s="18">
        <v>116.8</v>
      </c>
      <c r="S40" s="19">
        <v>112.26</v>
      </c>
      <c r="T40" s="18">
        <v>117.72</v>
      </c>
      <c r="U40" s="19">
        <v>114.82</v>
      </c>
      <c r="V40" s="18">
        <v>115.72</v>
      </c>
      <c r="W40" s="19">
        <v>110.06</v>
      </c>
      <c r="X40" s="18">
        <v>115.04</v>
      </c>
      <c r="Y40" s="19">
        <v>118.84</v>
      </c>
      <c r="Z40" s="18">
        <v>126.52</v>
      </c>
      <c r="AA40" s="19">
        <v>113.24</v>
      </c>
      <c r="AB40" s="18">
        <v>117.58</v>
      </c>
      <c r="AC40" s="23">
        <f t="shared" si="2"/>
        <v>1344.11</v>
      </c>
      <c r="AD40" s="18">
        <f t="shared" si="3"/>
        <v>1426.46</v>
      </c>
    </row>
    <row r="41" customHeight="1" spans="1:30">
      <c r="A41" s="16" t="s">
        <v>39</v>
      </c>
      <c r="B41" s="17" t="s">
        <v>85</v>
      </c>
      <c r="C41" s="17" t="str">
        <f>VLOOKUP(B41,核算科目!B:C,2,0)</f>
        <v>员工成本</v>
      </c>
      <c r="D41" s="16" t="s">
        <v>86</v>
      </c>
      <c r="E41" s="16">
        <v>0</v>
      </c>
      <c r="F41" s="18">
        <v>0</v>
      </c>
      <c r="G41" s="19">
        <v>0</v>
      </c>
      <c r="H41" s="18">
        <v>663.72</v>
      </c>
      <c r="I41" s="23">
        <v>0</v>
      </c>
      <c r="J41" s="18">
        <v>622.41</v>
      </c>
      <c r="K41" s="23">
        <v>0</v>
      </c>
      <c r="L41" s="18">
        <v>0</v>
      </c>
      <c r="M41" s="19">
        <v>0</v>
      </c>
      <c r="N41" s="18">
        <v>0</v>
      </c>
      <c r="O41" s="19">
        <v>0</v>
      </c>
      <c r="P41" s="18">
        <v>0</v>
      </c>
      <c r="Q41" s="19">
        <v>0</v>
      </c>
      <c r="R41" s="18">
        <v>0</v>
      </c>
      <c r="S41" s="19">
        <v>0</v>
      </c>
      <c r="T41" s="18">
        <v>0</v>
      </c>
      <c r="U41" s="19">
        <v>0</v>
      </c>
      <c r="V41" s="18">
        <v>0</v>
      </c>
      <c r="W41" s="19">
        <v>0</v>
      </c>
      <c r="X41" s="18">
        <v>0</v>
      </c>
      <c r="Y41" s="19">
        <v>0</v>
      </c>
      <c r="Z41" s="18">
        <v>0</v>
      </c>
      <c r="AA41" s="19">
        <v>0</v>
      </c>
      <c r="AB41" s="18">
        <v>0</v>
      </c>
      <c r="AC41" s="23">
        <f t="shared" si="2"/>
        <v>0</v>
      </c>
      <c r="AD41" s="18">
        <f t="shared" si="3"/>
        <v>1286.13</v>
      </c>
    </row>
    <row r="42" customHeight="1" spans="1:30">
      <c r="A42" s="16" t="s">
        <v>35</v>
      </c>
      <c r="B42" s="17" t="s">
        <v>87</v>
      </c>
      <c r="C42" s="17" t="str">
        <f>VLOOKUP(B42,核算科目!B:C,2,0)</f>
        <v>日常费用项目</v>
      </c>
      <c r="D42" s="16" t="s">
        <v>88</v>
      </c>
      <c r="E42" s="16">
        <v>0</v>
      </c>
      <c r="F42" s="18">
        <v>0</v>
      </c>
      <c r="G42" s="19">
        <v>0</v>
      </c>
      <c r="H42" s="18">
        <v>0</v>
      </c>
      <c r="I42" s="23">
        <v>0</v>
      </c>
      <c r="J42" s="18">
        <v>0</v>
      </c>
      <c r="K42" s="23">
        <v>680</v>
      </c>
      <c r="L42" s="18">
        <v>600</v>
      </c>
      <c r="M42" s="19">
        <v>0</v>
      </c>
      <c r="N42" s="18">
        <v>0</v>
      </c>
      <c r="O42" s="19">
        <v>0</v>
      </c>
      <c r="P42" s="18">
        <v>522.89</v>
      </c>
      <c r="Q42" s="19">
        <v>0</v>
      </c>
      <c r="R42" s="18">
        <v>9.79</v>
      </c>
      <c r="S42" s="19">
        <v>0</v>
      </c>
      <c r="T42" s="18">
        <v>104.56</v>
      </c>
      <c r="U42" s="19">
        <v>0</v>
      </c>
      <c r="V42" s="18">
        <v>3.77</v>
      </c>
      <c r="W42" s="19">
        <v>0</v>
      </c>
      <c r="X42" s="18">
        <v>460</v>
      </c>
      <c r="Y42" s="19">
        <v>0</v>
      </c>
      <c r="Z42" s="18">
        <v>5.91</v>
      </c>
      <c r="AA42" s="19">
        <v>240</v>
      </c>
      <c r="AB42" s="18">
        <v>0</v>
      </c>
      <c r="AC42" s="23">
        <f t="shared" si="2"/>
        <v>920</v>
      </c>
      <c r="AD42" s="18">
        <f t="shared" si="3"/>
        <v>1706.92</v>
      </c>
    </row>
    <row r="43" customHeight="1" spans="1:30">
      <c r="A43" s="16" t="s">
        <v>30</v>
      </c>
      <c r="B43" s="20" t="s">
        <v>89</v>
      </c>
      <c r="C43" s="17" t="str">
        <f>VLOOKUP(B43,核算科目!B:C,2,0)</f>
        <v>日常费用项目</v>
      </c>
      <c r="D43" s="16" t="s">
        <v>90</v>
      </c>
      <c r="E43" s="16">
        <v>468</v>
      </c>
      <c r="F43" s="18">
        <v>507</v>
      </c>
      <c r="G43" s="19">
        <v>507</v>
      </c>
      <c r="H43" s="18">
        <v>507</v>
      </c>
      <c r="I43" s="23">
        <v>507</v>
      </c>
      <c r="J43" s="18">
        <v>507</v>
      </c>
      <c r="K43" s="23">
        <v>507</v>
      </c>
      <c r="L43" s="18">
        <v>507</v>
      </c>
      <c r="M43" s="19">
        <v>468</v>
      </c>
      <c r="N43" s="18">
        <v>507</v>
      </c>
      <c r="O43" s="19">
        <v>468</v>
      </c>
      <c r="P43" s="18">
        <v>707</v>
      </c>
      <c r="Q43" s="19">
        <v>668</v>
      </c>
      <c r="R43" s="18">
        <v>707</v>
      </c>
      <c r="S43" s="19">
        <v>468</v>
      </c>
      <c r="T43" s="18">
        <v>707</v>
      </c>
      <c r="U43" s="19">
        <v>468</v>
      </c>
      <c r="V43" s="18">
        <v>507</v>
      </c>
      <c r="W43" s="19">
        <v>507</v>
      </c>
      <c r="X43" s="18">
        <v>507</v>
      </c>
      <c r="Y43" s="19">
        <v>507</v>
      </c>
      <c r="Z43" s="18">
        <v>507</v>
      </c>
      <c r="AA43" s="19">
        <v>507</v>
      </c>
      <c r="AB43" s="18">
        <v>707</v>
      </c>
      <c r="AC43" s="23">
        <f t="shared" si="2"/>
        <v>6050</v>
      </c>
      <c r="AD43" s="18">
        <f t="shared" si="3"/>
        <v>6884</v>
      </c>
    </row>
    <row r="44" customHeight="1" spans="1:30">
      <c r="A44" s="16" t="s">
        <v>39</v>
      </c>
      <c r="B44" s="20" t="s">
        <v>89</v>
      </c>
      <c r="C44" s="17" t="str">
        <f>VLOOKUP(B44,核算科目!B:C,2,0)</f>
        <v>日常费用项目</v>
      </c>
      <c r="D44" s="16" t="s">
        <v>91</v>
      </c>
      <c r="E44" s="16">
        <v>1685</v>
      </c>
      <c r="F44" s="18">
        <v>743</v>
      </c>
      <c r="G44" s="19">
        <v>624</v>
      </c>
      <c r="H44" s="18">
        <v>664</v>
      </c>
      <c r="I44" s="23">
        <v>585</v>
      </c>
      <c r="J44" s="18">
        <v>1264</v>
      </c>
      <c r="K44" s="23">
        <v>824</v>
      </c>
      <c r="L44" s="18">
        <v>624</v>
      </c>
      <c r="M44" s="19">
        <v>824</v>
      </c>
      <c r="N44" s="18">
        <v>663</v>
      </c>
      <c r="O44" s="19">
        <v>624</v>
      </c>
      <c r="P44" s="18">
        <v>663</v>
      </c>
      <c r="Q44" s="19">
        <v>624</v>
      </c>
      <c r="R44" s="18">
        <v>663</v>
      </c>
      <c r="S44" s="19">
        <v>624</v>
      </c>
      <c r="T44" s="18">
        <v>663</v>
      </c>
      <c r="U44" s="19">
        <v>724</v>
      </c>
      <c r="V44" s="18">
        <v>663</v>
      </c>
      <c r="W44" s="19">
        <v>670</v>
      </c>
      <c r="X44" s="18">
        <v>2963</v>
      </c>
      <c r="Y44" s="19">
        <v>863</v>
      </c>
      <c r="Z44" s="18">
        <v>663</v>
      </c>
      <c r="AA44" s="19">
        <v>923</v>
      </c>
      <c r="AB44" s="18">
        <v>663</v>
      </c>
      <c r="AC44" s="23">
        <f t="shared" si="2"/>
        <v>9594</v>
      </c>
      <c r="AD44" s="18">
        <f t="shared" si="3"/>
        <v>10899</v>
      </c>
    </row>
    <row r="45" customHeight="1" spans="1:30">
      <c r="A45" s="16" t="s">
        <v>41</v>
      </c>
      <c r="B45" s="20" t="s">
        <v>89</v>
      </c>
      <c r="C45" s="17" t="str">
        <f>VLOOKUP(B45,核算科目!B:C,2,0)</f>
        <v>日常费用项目</v>
      </c>
      <c r="D45" s="16" t="s">
        <v>92</v>
      </c>
      <c r="E45" s="16">
        <v>1917</v>
      </c>
      <c r="F45" s="18">
        <v>117</v>
      </c>
      <c r="G45" s="19">
        <v>357</v>
      </c>
      <c r="H45" s="18">
        <v>2617</v>
      </c>
      <c r="I45" s="23">
        <v>117</v>
      </c>
      <c r="J45" s="18">
        <v>117</v>
      </c>
      <c r="K45" s="23">
        <v>1967</v>
      </c>
      <c r="L45" s="18">
        <v>117</v>
      </c>
      <c r="M45" s="19">
        <v>117</v>
      </c>
      <c r="N45" s="18">
        <v>117</v>
      </c>
      <c r="O45" s="19">
        <v>117</v>
      </c>
      <c r="P45" s="18">
        <v>2367</v>
      </c>
      <c r="Q45" s="19">
        <v>2167</v>
      </c>
      <c r="R45" s="18">
        <v>117</v>
      </c>
      <c r="S45" s="19">
        <v>117</v>
      </c>
      <c r="T45" s="18">
        <v>117</v>
      </c>
      <c r="U45" s="19">
        <v>117</v>
      </c>
      <c r="V45" s="18">
        <v>117</v>
      </c>
      <c r="W45" s="19">
        <v>1717</v>
      </c>
      <c r="X45" s="18">
        <v>117</v>
      </c>
      <c r="Y45" s="19">
        <v>117</v>
      </c>
      <c r="Z45" s="18">
        <v>117</v>
      </c>
      <c r="AA45" s="19">
        <v>117</v>
      </c>
      <c r="AB45" s="18">
        <v>117</v>
      </c>
      <c r="AC45" s="23">
        <f t="shared" si="2"/>
        <v>8944</v>
      </c>
      <c r="AD45" s="18">
        <f t="shared" si="3"/>
        <v>6154</v>
      </c>
    </row>
    <row r="46" customHeight="1" spans="1:30">
      <c r="A46" s="16" t="s">
        <v>39</v>
      </c>
      <c r="B46" s="20" t="s">
        <v>93</v>
      </c>
      <c r="C46" s="17" t="str">
        <f>VLOOKUP(B46,核算科目!B:C,2,0)</f>
        <v>日常费用项目</v>
      </c>
      <c r="D46" s="16" t="s">
        <v>94</v>
      </c>
      <c r="E46" s="16">
        <v>0</v>
      </c>
      <c r="F46" s="18">
        <v>-327.4</v>
      </c>
      <c r="G46" s="19">
        <v>0</v>
      </c>
      <c r="H46" s="18">
        <v>1927.2</v>
      </c>
      <c r="I46" s="23">
        <v>0</v>
      </c>
      <c r="J46" s="18">
        <v>619.4</v>
      </c>
      <c r="K46" s="23">
        <v>0</v>
      </c>
      <c r="L46" s="18">
        <v>1108</v>
      </c>
      <c r="M46" s="19">
        <v>0</v>
      </c>
      <c r="N46" s="18">
        <v>1786</v>
      </c>
      <c r="O46" s="19">
        <v>0</v>
      </c>
      <c r="P46" s="18">
        <v>1427.2</v>
      </c>
      <c r="Q46" s="19">
        <v>0</v>
      </c>
      <c r="R46" s="18">
        <v>1997.2</v>
      </c>
      <c r="S46" s="19">
        <v>0</v>
      </c>
      <c r="T46" s="18">
        <v>1881</v>
      </c>
      <c r="U46" s="19">
        <v>0</v>
      </c>
      <c r="V46" s="18">
        <v>1230.6</v>
      </c>
      <c r="W46" s="19">
        <v>0</v>
      </c>
      <c r="X46" s="18">
        <v>1244.2</v>
      </c>
      <c r="Y46" s="19">
        <v>2000</v>
      </c>
      <c r="Z46" s="18">
        <v>870.2</v>
      </c>
      <c r="AA46" s="19">
        <v>-262.8</v>
      </c>
      <c r="AB46" s="18">
        <v>0</v>
      </c>
      <c r="AC46" s="23">
        <f t="shared" si="2"/>
        <v>1737.2</v>
      </c>
      <c r="AD46" s="18">
        <f t="shared" si="3"/>
        <v>13763.6</v>
      </c>
    </row>
    <row r="47" customHeight="1" spans="1:30">
      <c r="A47" s="16" t="s">
        <v>35</v>
      </c>
      <c r="B47" s="20" t="s">
        <v>93</v>
      </c>
      <c r="C47" s="17" t="str">
        <f>VLOOKUP(B47,核算科目!B:C,2,0)</f>
        <v>日常费用项目</v>
      </c>
      <c r="D47" s="16" t="s">
        <v>95</v>
      </c>
      <c r="E47" s="16">
        <v>0</v>
      </c>
      <c r="F47" s="18">
        <v>0</v>
      </c>
      <c r="G47" s="19">
        <v>0</v>
      </c>
      <c r="H47" s="18">
        <v>705.79</v>
      </c>
      <c r="I47" s="23">
        <v>0</v>
      </c>
      <c r="J47" s="18">
        <v>0</v>
      </c>
      <c r="K47" s="23">
        <v>0</v>
      </c>
      <c r="L47" s="18">
        <v>0</v>
      </c>
      <c r="M47" s="19">
        <v>0</v>
      </c>
      <c r="N47" s="18">
        <v>0</v>
      </c>
      <c r="O47" s="19">
        <v>0</v>
      </c>
      <c r="P47" s="18">
        <v>0</v>
      </c>
      <c r="Q47" s="19">
        <v>0</v>
      </c>
      <c r="R47" s="18">
        <v>0</v>
      </c>
      <c r="S47" s="19">
        <v>0</v>
      </c>
      <c r="T47" s="18">
        <v>0</v>
      </c>
      <c r="U47" s="19">
        <v>0</v>
      </c>
      <c r="V47" s="18">
        <v>0</v>
      </c>
      <c r="W47" s="19">
        <v>0</v>
      </c>
      <c r="X47" s="18">
        <v>0</v>
      </c>
      <c r="Y47" s="19">
        <v>0</v>
      </c>
      <c r="Z47" s="18">
        <v>0</v>
      </c>
      <c r="AA47" s="19">
        <v>0</v>
      </c>
      <c r="AB47" s="18">
        <v>0</v>
      </c>
      <c r="AC47" s="23">
        <f t="shared" si="2"/>
        <v>0</v>
      </c>
      <c r="AD47" s="18">
        <f t="shared" si="3"/>
        <v>705.79</v>
      </c>
    </row>
    <row r="48" customHeight="1" spans="1:30">
      <c r="A48" s="16" t="s">
        <v>39</v>
      </c>
      <c r="B48" s="17" t="s">
        <v>96</v>
      </c>
      <c r="C48" s="17" t="str">
        <f>VLOOKUP(B48,核算科目!B:C,2,0)</f>
        <v>日常费用项目</v>
      </c>
      <c r="D48" s="16" t="s">
        <v>97</v>
      </c>
      <c r="E48" s="16">
        <v>0</v>
      </c>
      <c r="F48" s="18">
        <v>-10374.51</v>
      </c>
      <c r="G48" s="19">
        <v>0</v>
      </c>
      <c r="H48" s="18">
        <v>94747.47</v>
      </c>
      <c r="I48" s="23">
        <v>0</v>
      </c>
      <c r="J48" s="18">
        <v>-7527.86</v>
      </c>
      <c r="K48" s="23">
        <v>0</v>
      </c>
      <c r="L48" s="18">
        <v>40000</v>
      </c>
      <c r="M48" s="19">
        <v>0</v>
      </c>
      <c r="N48" s="18">
        <v>39987.7</v>
      </c>
      <c r="O48" s="19">
        <v>0</v>
      </c>
      <c r="P48" s="18">
        <v>44412.37</v>
      </c>
      <c r="Q48" s="19">
        <v>0</v>
      </c>
      <c r="R48" s="18">
        <v>83543.06</v>
      </c>
      <c r="S48" s="19">
        <v>0</v>
      </c>
      <c r="T48" s="18">
        <v>78054.76</v>
      </c>
      <c r="U48" s="19">
        <v>0</v>
      </c>
      <c r="V48" s="18">
        <v>35886.54</v>
      </c>
      <c r="W48" s="19">
        <v>0</v>
      </c>
      <c r="X48" s="18">
        <v>28708.09</v>
      </c>
      <c r="Y48" s="19">
        <v>25000</v>
      </c>
      <c r="Z48" s="18">
        <v>-10445.59</v>
      </c>
      <c r="AA48" s="19">
        <v>38704.61</v>
      </c>
      <c r="AB48" s="18">
        <v>0</v>
      </c>
      <c r="AC48" s="23">
        <f t="shared" si="2"/>
        <v>63704.61</v>
      </c>
      <c r="AD48" s="18">
        <f t="shared" si="3"/>
        <v>416992.03</v>
      </c>
    </row>
    <row r="49" customHeight="1" spans="1:30">
      <c r="A49" s="16" t="s">
        <v>41</v>
      </c>
      <c r="B49" s="17" t="s">
        <v>96</v>
      </c>
      <c r="C49" s="17" t="str">
        <f>VLOOKUP(B49,核算科目!B:C,2,0)</f>
        <v>日常费用项目</v>
      </c>
      <c r="D49" s="21" t="s">
        <v>98</v>
      </c>
      <c r="E49" s="16">
        <v>61376.49</v>
      </c>
      <c r="F49" s="18"/>
      <c r="G49" s="19">
        <v>59038.58</v>
      </c>
      <c r="H49" s="18"/>
      <c r="I49" s="23">
        <v>32664.4</v>
      </c>
      <c r="J49" s="18">
        <v>35000</v>
      </c>
      <c r="K49" s="23">
        <v>29060.28</v>
      </c>
      <c r="L49" s="18">
        <v>-15013.62</v>
      </c>
      <c r="M49" s="19">
        <v>24226.39</v>
      </c>
      <c r="N49" s="18">
        <v>-19986.38</v>
      </c>
      <c r="O49" s="19">
        <v>52812.82</v>
      </c>
      <c r="P49" s="18">
        <v>0</v>
      </c>
      <c r="Q49" s="19">
        <v>69575.44</v>
      </c>
      <c r="R49" s="18">
        <v>0</v>
      </c>
      <c r="S49" s="19">
        <v>75303.08</v>
      </c>
      <c r="T49" s="18">
        <v>0</v>
      </c>
      <c r="U49" s="19">
        <v>52159.38</v>
      </c>
      <c r="V49" s="18">
        <v>0</v>
      </c>
      <c r="W49" s="19">
        <v>14737.38</v>
      </c>
      <c r="X49" s="18">
        <v>0</v>
      </c>
      <c r="Y49" s="19">
        <v>-18716.81</v>
      </c>
      <c r="Z49" s="18">
        <v>22000</v>
      </c>
      <c r="AA49" s="19">
        <v>0</v>
      </c>
      <c r="AB49" s="18">
        <v>-5386.33</v>
      </c>
      <c r="AC49" s="23">
        <f t="shared" si="2"/>
        <v>452237.43</v>
      </c>
      <c r="AD49" s="18">
        <f t="shared" si="3"/>
        <v>16613.67</v>
      </c>
    </row>
    <row r="50" customHeight="1" spans="1:30">
      <c r="A50" s="16" t="s">
        <v>39</v>
      </c>
      <c r="B50" s="17" t="s">
        <v>99</v>
      </c>
      <c r="C50" s="17" t="str">
        <f>VLOOKUP(B50,核算科目!B:C,2,0)</f>
        <v>日常费用项目</v>
      </c>
      <c r="D50" s="16" t="s">
        <v>100</v>
      </c>
      <c r="E50" s="16">
        <v>17580.28</v>
      </c>
      <c r="F50" s="18"/>
      <c r="G50" s="19">
        <v>17580.28</v>
      </c>
      <c r="H50" s="18"/>
      <c r="I50" s="23">
        <v>0</v>
      </c>
      <c r="J50" s="18"/>
      <c r="K50" s="23">
        <v>35160.72</v>
      </c>
      <c r="L50" s="18">
        <v>6000</v>
      </c>
      <c r="M50" s="19">
        <v>17580.28</v>
      </c>
      <c r="N50" s="18">
        <v>0</v>
      </c>
      <c r="O50" s="19">
        <v>17580.28</v>
      </c>
      <c r="P50" s="18">
        <v>0</v>
      </c>
      <c r="Q50" s="19">
        <v>17580.28</v>
      </c>
      <c r="R50" s="18">
        <v>0</v>
      </c>
      <c r="S50" s="19">
        <v>17580.28</v>
      </c>
      <c r="T50" s="18">
        <v>0</v>
      </c>
      <c r="U50" s="19">
        <v>17580.28</v>
      </c>
      <c r="V50" s="18">
        <v>0</v>
      </c>
      <c r="W50" s="19">
        <v>0</v>
      </c>
      <c r="X50" s="18">
        <v>0</v>
      </c>
      <c r="Y50" s="19">
        <v>6000</v>
      </c>
      <c r="Z50" s="18">
        <v>0</v>
      </c>
      <c r="AA50" s="19">
        <v>-95229.4</v>
      </c>
      <c r="AB50" s="18">
        <v>0</v>
      </c>
      <c r="AC50" s="23">
        <f t="shared" si="2"/>
        <v>68993.28</v>
      </c>
      <c r="AD50" s="18">
        <f t="shared" si="3"/>
        <v>6000</v>
      </c>
    </row>
    <row r="51" customHeight="1" spans="1:30">
      <c r="A51" s="16" t="s">
        <v>30</v>
      </c>
      <c r="B51" s="17" t="s">
        <v>101</v>
      </c>
      <c r="C51" s="17" t="str">
        <f>VLOOKUP(B51,核算科目!B:C,2,0)</f>
        <v>日常费用项目</v>
      </c>
      <c r="D51" s="16" t="s">
        <v>102</v>
      </c>
      <c r="E51" s="16">
        <v>0</v>
      </c>
      <c r="F51" s="18">
        <v>1881.29</v>
      </c>
      <c r="G51" s="19">
        <v>0</v>
      </c>
      <c r="H51" s="18">
        <v>4221.15</v>
      </c>
      <c r="I51" s="23">
        <v>8623.09</v>
      </c>
      <c r="J51" s="18">
        <v>3467.51</v>
      </c>
      <c r="K51" s="23">
        <v>2076.32</v>
      </c>
      <c r="L51" s="18">
        <v>4351.81</v>
      </c>
      <c r="M51" s="19">
        <v>4032.59</v>
      </c>
      <c r="N51" s="18">
        <v>0</v>
      </c>
      <c r="O51" s="19">
        <v>3054.37</v>
      </c>
      <c r="P51" s="18">
        <v>6594.99</v>
      </c>
      <c r="Q51" s="19">
        <v>2989.71</v>
      </c>
      <c r="R51" s="18">
        <v>3820.95</v>
      </c>
      <c r="S51" s="19">
        <v>4481.4</v>
      </c>
      <c r="T51" s="18">
        <v>3533.11</v>
      </c>
      <c r="U51" s="19">
        <v>3065.02</v>
      </c>
      <c r="V51" s="18">
        <v>3781.45</v>
      </c>
      <c r="W51" s="19">
        <v>3280.3</v>
      </c>
      <c r="X51" s="18">
        <v>2356.19</v>
      </c>
      <c r="Y51" s="19">
        <v>3290.33</v>
      </c>
      <c r="Z51" s="18">
        <v>3310.39</v>
      </c>
      <c r="AA51" s="19">
        <v>4605.6</v>
      </c>
      <c r="AB51" s="18">
        <v>0</v>
      </c>
      <c r="AC51" s="23">
        <f t="shared" si="2"/>
        <v>39498.73</v>
      </c>
      <c r="AD51" s="18">
        <f t="shared" si="3"/>
        <v>37318.84</v>
      </c>
    </row>
    <row r="52" customHeight="1" spans="1:30">
      <c r="A52" s="16" t="s">
        <v>30</v>
      </c>
      <c r="B52" s="17" t="s">
        <v>103</v>
      </c>
      <c r="C52" s="17" t="str">
        <f>VLOOKUP(B52,核算科目!B:C,2,0)</f>
        <v>日常费用项目</v>
      </c>
      <c r="D52" s="16" t="s">
        <v>104</v>
      </c>
      <c r="E52" s="16">
        <v>0</v>
      </c>
      <c r="F52" s="18">
        <v>0</v>
      </c>
      <c r="G52" s="19">
        <v>0</v>
      </c>
      <c r="H52" s="18">
        <v>23977.03</v>
      </c>
      <c r="I52" s="23">
        <v>0</v>
      </c>
      <c r="J52" s="18">
        <v>2410</v>
      </c>
      <c r="K52" s="23">
        <v>16628.19</v>
      </c>
      <c r="L52" s="18">
        <v>5131.98</v>
      </c>
      <c r="M52" s="19">
        <v>19510.58</v>
      </c>
      <c r="N52" s="18">
        <v>15064.36</v>
      </c>
      <c r="O52" s="19">
        <v>1627.91</v>
      </c>
      <c r="P52" s="18">
        <v>0</v>
      </c>
      <c r="Q52" s="19">
        <v>0</v>
      </c>
      <c r="R52" s="18">
        <v>0</v>
      </c>
      <c r="S52" s="19">
        <v>0</v>
      </c>
      <c r="T52" s="18">
        <v>16294.66</v>
      </c>
      <c r="U52" s="19">
        <v>0</v>
      </c>
      <c r="V52" s="18">
        <v>0</v>
      </c>
      <c r="W52" s="19">
        <v>15803.12</v>
      </c>
      <c r="X52" s="18">
        <v>29867.08</v>
      </c>
      <c r="Y52" s="19">
        <v>1627.57</v>
      </c>
      <c r="Z52" s="18">
        <v>23494.74</v>
      </c>
      <c r="AA52" s="19">
        <v>13601.52</v>
      </c>
      <c r="AB52" s="18">
        <v>0</v>
      </c>
      <c r="AC52" s="23">
        <f t="shared" si="2"/>
        <v>68798.89</v>
      </c>
      <c r="AD52" s="18">
        <f t="shared" si="3"/>
        <v>116239.85</v>
      </c>
    </row>
    <row r="53" customHeight="1" spans="1:30">
      <c r="A53" s="16" t="s">
        <v>30</v>
      </c>
      <c r="B53" s="17" t="s">
        <v>105</v>
      </c>
      <c r="C53" s="17" t="str">
        <f>VLOOKUP(B53,核算科目!B:C,2,0)</f>
        <v>日常费用项目</v>
      </c>
      <c r="D53" s="16" t="s">
        <v>106</v>
      </c>
      <c r="E53" s="16">
        <v>-3188.35</v>
      </c>
      <c r="F53" s="18">
        <v>-2920.91</v>
      </c>
      <c r="G53" s="19">
        <v>24558.55</v>
      </c>
      <c r="H53" s="18">
        <v>24017.65</v>
      </c>
      <c r="I53" s="23">
        <v>15427.87</v>
      </c>
      <c r="J53" s="18">
        <v>17307.63</v>
      </c>
      <c r="K53" s="23">
        <v>22255.82</v>
      </c>
      <c r="L53" s="18">
        <v>21312.53</v>
      </c>
      <c r="M53" s="19">
        <v>24228.63</v>
      </c>
      <c r="N53" s="18">
        <v>19525.79</v>
      </c>
      <c r="O53" s="19">
        <v>22169.26</v>
      </c>
      <c r="P53" s="18">
        <v>19694.57</v>
      </c>
      <c r="Q53" s="19">
        <v>22869.06</v>
      </c>
      <c r="R53" s="18">
        <v>18789.82</v>
      </c>
      <c r="S53" s="19">
        <v>28991.14</v>
      </c>
      <c r="T53" s="18">
        <v>23485.07</v>
      </c>
      <c r="U53" s="19">
        <v>25393.27</v>
      </c>
      <c r="V53" s="18">
        <v>21335.79</v>
      </c>
      <c r="W53" s="19">
        <v>24539.76</v>
      </c>
      <c r="X53" s="18">
        <v>21607.89</v>
      </c>
      <c r="Y53" s="19">
        <v>18560.24</v>
      </c>
      <c r="Z53" s="18">
        <v>14636.02</v>
      </c>
      <c r="AA53" s="19">
        <v>51412.73</v>
      </c>
      <c r="AB53" s="18">
        <v>17610.45</v>
      </c>
      <c r="AC53" s="23">
        <f t="shared" si="2"/>
        <v>277217.98</v>
      </c>
      <c r="AD53" s="18">
        <f t="shared" si="3"/>
        <v>216402.3</v>
      </c>
    </row>
    <row r="54" customHeight="1" spans="1:30">
      <c r="A54" s="16" t="s">
        <v>30</v>
      </c>
      <c r="B54" s="17" t="s">
        <v>107</v>
      </c>
      <c r="C54" s="17" t="str">
        <f>VLOOKUP(B54,核算科目!B:C,2,0)</f>
        <v>日常费用项目</v>
      </c>
      <c r="D54" s="16" t="s">
        <v>108</v>
      </c>
      <c r="E54" s="16">
        <v>0</v>
      </c>
      <c r="F54" s="18">
        <v>0</v>
      </c>
      <c r="G54" s="19">
        <v>380</v>
      </c>
      <c r="H54" s="18">
        <v>2389.9</v>
      </c>
      <c r="I54" s="23">
        <v>0</v>
      </c>
      <c r="J54" s="18">
        <v>0</v>
      </c>
      <c r="K54" s="23">
        <v>2020</v>
      </c>
      <c r="L54" s="18">
        <v>0</v>
      </c>
      <c r="M54" s="19">
        <v>440</v>
      </c>
      <c r="N54" s="18">
        <v>0</v>
      </c>
      <c r="O54" s="19">
        <v>440</v>
      </c>
      <c r="P54" s="18">
        <v>1350</v>
      </c>
      <c r="Q54" s="19">
        <v>2859.96</v>
      </c>
      <c r="R54" s="18">
        <v>45.14</v>
      </c>
      <c r="S54" s="19">
        <v>0</v>
      </c>
      <c r="T54" s="18">
        <v>0</v>
      </c>
      <c r="U54" s="19">
        <v>0</v>
      </c>
      <c r="V54" s="18">
        <v>49.9</v>
      </c>
      <c r="W54" s="19">
        <v>0</v>
      </c>
      <c r="X54" s="18">
        <v>0</v>
      </c>
      <c r="Y54" s="19">
        <v>360</v>
      </c>
      <c r="Z54" s="18">
        <v>1569.9</v>
      </c>
      <c r="AA54" s="19">
        <v>0</v>
      </c>
      <c r="AB54" s="18">
        <v>460</v>
      </c>
      <c r="AC54" s="23">
        <f t="shared" si="2"/>
        <v>6499.96</v>
      </c>
      <c r="AD54" s="18">
        <f t="shared" si="3"/>
        <v>5864.84</v>
      </c>
    </row>
    <row r="55" customHeight="1" spans="1:30">
      <c r="A55" s="16" t="s">
        <v>39</v>
      </c>
      <c r="B55" s="17" t="s">
        <v>109</v>
      </c>
      <c r="C55" s="17" t="str">
        <f>VLOOKUP(B55,核算科目!B:C,2,0)</f>
        <v>日常费用项目</v>
      </c>
      <c r="D55" s="16" t="s">
        <v>110</v>
      </c>
      <c r="E55" s="16">
        <v>0</v>
      </c>
      <c r="F55" s="18">
        <v>9728.99</v>
      </c>
      <c r="G55" s="19">
        <v>0</v>
      </c>
      <c r="H55" s="18">
        <v>2263.19</v>
      </c>
      <c r="I55" s="23">
        <v>0</v>
      </c>
      <c r="J55" s="18">
        <v>219.13</v>
      </c>
      <c r="K55" s="23">
        <v>1725.66</v>
      </c>
      <c r="L55" s="18">
        <v>4658.88</v>
      </c>
      <c r="M55" s="19">
        <v>0</v>
      </c>
      <c r="N55" s="18">
        <v>0</v>
      </c>
      <c r="O55" s="19">
        <v>5398.23</v>
      </c>
      <c r="P55" s="18">
        <v>13035.05</v>
      </c>
      <c r="Q55" s="19">
        <v>7433.63</v>
      </c>
      <c r="R55" s="18">
        <v>1673.65</v>
      </c>
      <c r="S55" s="19">
        <v>1592.92</v>
      </c>
      <c r="T55" s="18">
        <v>12094.74</v>
      </c>
      <c r="U55" s="19">
        <v>547</v>
      </c>
      <c r="V55" s="18">
        <v>0</v>
      </c>
      <c r="W55" s="19">
        <v>900</v>
      </c>
      <c r="X55" s="18">
        <v>0</v>
      </c>
      <c r="Y55" s="19">
        <v>11071.46</v>
      </c>
      <c r="Z55" s="18">
        <v>0</v>
      </c>
      <c r="AA55" s="19">
        <v>0</v>
      </c>
      <c r="AB55" s="18">
        <v>7911.84</v>
      </c>
      <c r="AC55" s="23">
        <f t="shared" si="2"/>
        <v>28668.9</v>
      </c>
      <c r="AD55" s="18">
        <f t="shared" si="3"/>
        <v>51585.47</v>
      </c>
    </row>
    <row r="56" customHeight="1" spans="1:30">
      <c r="A56" s="16" t="s">
        <v>41</v>
      </c>
      <c r="B56" s="17" t="s">
        <v>109</v>
      </c>
      <c r="C56" s="17" t="str">
        <f>VLOOKUP(B56,核算科目!B:C,2,0)</f>
        <v>日常费用项目</v>
      </c>
      <c r="D56" s="22" t="s">
        <v>111</v>
      </c>
      <c r="E56" s="16">
        <v>0</v>
      </c>
      <c r="F56" s="18"/>
      <c r="G56" s="19">
        <v>0</v>
      </c>
      <c r="H56" s="18"/>
      <c r="I56" s="23">
        <v>4424.78</v>
      </c>
      <c r="J56" s="18"/>
      <c r="K56" s="23">
        <v>2255.41</v>
      </c>
      <c r="L56" s="18">
        <v>2906.33</v>
      </c>
      <c r="M56" s="19">
        <v>0</v>
      </c>
      <c r="N56" s="18">
        <v>0</v>
      </c>
      <c r="O56" s="19">
        <v>0</v>
      </c>
      <c r="P56" s="18">
        <v>0</v>
      </c>
      <c r="Q56" s="19">
        <v>2343.56</v>
      </c>
      <c r="R56" s="18">
        <v>0</v>
      </c>
      <c r="S56" s="19">
        <v>0</v>
      </c>
      <c r="T56" s="18">
        <v>0</v>
      </c>
      <c r="U56" s="19">
        <v>0</v>
      </c>
      <c r="V56" s="18">
        <v>0</v>
      </c>
      <c r="W56" s="19">
        <v>2520.62</v>
      </c>
      <c r="X56" s="18">
        <v>0</v>
      </c>
      <c r="Y56" s="19">
        <v>0</v>
      </c>
      <c r="Z56" s="18">
        <v>0</v>
      </c>
      <c r="AA56" s="19">
        <v>0</v>
      </c>
      <c r="AB56" s="18">
        <v>0</v>
      </c>
      <c r="AC56" s="23">
        <f t="shared" si="2"/>
        <v>11544.37</v>
      </c>
      <c r="AD56" s="18">
        <f t="shared" si="3"/>
        <v>2906.33</v>
      </c>
    </row>
    <row r="57" customHeight="1" spans="1:30">
      <c r="A57" s="16" t="s">
        <v>35</v>
      </c>
      <c r="B57" s="17" t="s">
        <v>112</v>
      </c>
      <c r="C57" s="17" t="str">
        <f>VLOOKUP(B57,核算科目!B:C,2,0)</f>
        <v>日常费用项目</v>
      </c>
      <c r="D57" s="16" t="s">
        <v>113</v>
      </c>
      <c r="E57" s="16">
        <v>0</v>
      </c>
      <c r="F57" s="18">
        <v>0</v>
      </c>
      <c r="G57" s="19">
        <v>0</v>
      </c>
      <c r="H57" s="18">
        <v>3313</v>
      </c>
      <c r="I57" s="23">
        <v>0</v>
      </c>
      <c r="J57" s="18">
        <v>0</v>
      </c>
      <c r="K57" s="23">
        <v>0</v>
      </c>
      <c r="L57" s="18">
        <v>0</v>
      </c>
      <c r="M57" s="19">
        <v>0</v>
      </c>
      <c r="N57" s="18">
        <v>0</v>
      </c>
      <c r="O57" s="19">
        <v>665</v>
      </c>
      <c r="P57" s="18">
        <v>0</v>
      </c>
      <c r="Q57" s="19">
        <v>0</v>
      </c>
      <c r="R57" s="18">
        <v>0</v>
      </c>
      <c r="S57" s="19">
        <v>0</v>
      </c>
      <c r="T57" s="18">
        <v>0</v>
      </c>
      <c r="U57" s="19">
        <v>0</v>
      </c>
      <c r="V57" s="18">
        <v>0</v>
      </c>
      <c r="W57" s="19">
        <v>0</v>
      </c>
      <c r="X57" s="18">
        <v>0</v>
      </c>
      <c r="Y57" s="19">
        <v>0</v>
      </c>
      <c r="Z57" s="18">
        <v>0</v>
      </c>
      <c r="AA57" s="19">
        <v>0</v>
      </c>
      <c r="AB57" s="18">
        <v>0</v>
      </c>
      <c r="AC57" s="23">
        <f t="shared" si="2"/>
        <v>665</v>
      </c>
      <c r="AD57" s="18">
        <f t="shared" si="3"/>
        <v>3313</v>
      </c>
    </row>
    <row r="58" customHeight="1" spans="1:30">
      <c r="A58" s="16" t="s">
        <v>39</v>
      </c>
      <c r="B58" s="17" t="s">
        <v>112</v>
      </c>
      <c r="C58" s="17" t="str">
        <f>VLOOKUP(B58,核算科目!B:C,2,0)</f>
        <v>日常费用项目</v>
      </c>
      <c r="D58" s="16" t="s">
        <v>114</v>
      </c>
      <c r="E58" s="16">
        <v>0</v>
      </c>
      <c r="F58" s="18">
        <v>0</v>
      </c>
      <c r="G58" s="19">
        <v>320</v>
      </c>
      <c r="H58" s="18">
        <v>690</v>
      </c>
      <c r="I58" s="23">
        <v>0</v>
      </c>
      <c r="J58" s="18">
        <v>0</v>
      </c>
      <c r="K58" s="23">
        <v>620</v>
      </c>
      <c r="L58" s="18">
        <v>0</v>
      </c>
      <c r="M58" s="19">
        <v>0</v>
      </c>
      <c r="N58" s="18">
        <v>0</v>
      </c>
      <c r="O58" s="19">
        <v>0</v>
      </c>
      <c r="P58" s="18">
        <v>0</v>
      </c>
      <c r="Q58" s="19">
        <v>0</v>
      </c>
      <c r="R58" s="18">
        <v>0</v>
      </c>
      <c r="S58" s="19">
        <v>0</v>
      </c>
      <c r="T58" s="18">
        <v>0</v>
      </c>
      <c r="U58" s="19">
        <v>1600</v>
      </c>
      <c r="V58" s="18">
        <v>0</v>
      </c>
      <c r="W58" s="19">
        <v>760</v>
      </c>
      <c r="X58" s="18">
        <v>0</v>
      </c>
      <c r="Y58" s="19">
        <v>0</v>
      </c>
      <c r="Z58" s="18">
        <v>0</v>
      </c>
      <c r="AA58" s="19">
        <v>0</v>
      </c>
      <c r="AB58" s="18">
        <v>0</v>
      </c>
      <c r="AC58" s="23">
        <f t="shared" si="2"/>
        <v>3300</v>
      </c>
      <c r="AD58" s="18">
        <f t="shared" si="3"/>
        <v>690</v>
      </c>
    </row>
    <row r="59" customHeight="1" spans="1:30">
      <c r="A59" s="16" t="s">
        <v>39</v>
      </c>
      <c r="B59" s="17" t="s">
        <v>115</v>
      </c>
      <c r="C59" s="17" t="str">
        <f>VLOOKUP(B59,核算科目!B:C,2,0)</f>
        <v>日常费用项目</v>
      </c>
      <c r="D59" s="16" t="s">
        <v>116</v>
      </c>
      <c r="E59" s="16">
        <v>0</v>
      </c>
      <c r="F59" s="18">
        <v>159.3</v>
      </c>
      <c r="G59" s="19">
        <v>0</v>
      </c>
      <c r="H59" s="18">
        <v>219.6</v>
      </c>
      <c r="I59" s="23">
        <v>0</v>
      </c>
      <c r="J59" s="18">
        <v>0</v>
      </c>
      <c r="K59" s="23">
        <v>0</v>
      </c>
      <c r="L59" s="18">
        <v>0</v>
      </c>
      <c r="M59" s="19">
        <v>0</v>
      </c>
      <c r="N59" s="18">
        <v>423</v>
      </c>
      <c r="O59" s="19">
        <v>0</v>
      </c>
      <c r="P59" s="18">
        <v>219.6</v>
      </c>
      <c r="Q59" s="19">
        <v>0</v>
      </c>
      <c r="R59" s="18">
        <v>354.6</v>
      </c>
      <c r="S59" s="19">
        <v>0</v>
      </c>
      <c r="T59" s="18">
        <v>0</v>
      </c>
      <c r="U59" s="19">
        <v>0</v>
      </c>
      <c r="V59" s="18">
        <v>528.3</v>
      </c>
      <c r="W59" s="19">
        <v>0</v>
      </c>
      <c r="X59" s="18">
        <v>413.1</v>
      </c>
      <c r="Y59" s="19">
        <v>0</v>
      </c>
      <c r="Z59" s="18">
        <v>206.1</v>
      </c>
      <c r="AA59" s="19">
        <v>174.6</v>
      </c>
      <c r="AB59" s="18">
        <v>0</v>
      </c>
      <c r="AC59" s="23">
        <f t="shared" si="2"/>
        <v>174.6</v>
      </c>
      <c r="AD59" s="18">
        <f t="shared" si="3"/>
        <v>2523.6</v>
      </c>
    </row>
    <row r="60" customHeight="1" spans="1:30">
      <c r="A60" s="16" t="s">
        <v>41</v>
      </c>
      <c r="B60" s="17" t="s">
        <v>115</v>
      </c>
      <c r="C60" s="17" t="str">
        <f>VLOOKUP(B60,核算科目!B:C,2,0)</f>
        <v>日常费用项目</v>
      </c>
      <c r="D60" s="21" t="s">
        <v>117</v>
      </c>
      <c r="E60" s="16">
        <v>0</v>
      </c>
      <c r="F60" s="18"/>
      <c r="G60" s="19">
        <v>0</v>
      </c>
      <c r="H60" s="18"/>
      <c r="I60" s="23">
        <v>566.04</v>
      </c>
      <c r="J60" s="18">
        <v>146.7</v>
      </c>
      <c r="K60" s="23">
        <v>1162.9</v>
      </c>
      <c r="L60" s="18">
        <v>156.48</v>
      </c>
      <c r="M60" s="19">
        <v>0</v>
      </c>
      <c r="N60" s="18">
        <v>0</v>
      </c>
      <c r="O60" s="19">
        <v>2970.3</v>
      </c>
      <c r="P60" s="18">
        <v>0</v>
      </c>
      <c r="Q60" s="19">
        <v>1187.1</v>
      </c>
      <c r="R60" s="18">
        <v>0</v>
      </c>
      <c r="S60" s="19">
        <v>671.4</v>
      </c>
      <c r="T60" s="18">
        <v>445.5</v>
      </c>
      <c r="U60" s="19">
        <v>667.8</v>
      </c>
      <c r="V60" s="18">
        <v>0</v>
      </c>
      <c r="W60" s="19">
        <v>702</v>
      </c>
      <c r="X60" s="18">
        <v>0</v>
      </c>
      <c r="Y60" s="19">
        <v>248.4</v>
      </c>
      <c r="Z60" s="18">
        <v>0</v>
      </c>
      <c r="AA60" s="19">
        <v>0</v>
      </c>
      <c r="AB60" s="18">
        <v>0</v>
      </c>
      <c r="AC60" s="23">
        <f t="shared" si="2"/>
        <v>8175.94</v>
      </c>
      <c r="AD60" s="18">
        <f t="shared" si="3"/>
        <v>748.68</v>
      </c>
    </row>
    <row r="61" customHeight="1" spans="1:30">
      <c r="A61" s="16" t="s">
        <v>41</v>
      </c>
      <c r="B61" s="17" t="s">
        <v>115</v>
      </c>
      <c r="C61" s="17" t="str">
        <f>VLOOKUP(B61,核算科目!B:C,2,0)</f>
        <v>日常费用项目</v>
      </c>
      <c r="D61" s="21" t="s">
        <v>118</v>
      </c>
      <c r="E61" s="16">
        <v>0</v>
      </c>
      <c r="F61" s="18"/>
      <c r="G61" s="19">
        <v>0</v>
      </c>
      <c r="H61" s="18"/>
      <c r="I61" s="23">
        <v>0</v>
      </c>
      <c r="J61" s="18">
        <v>210</v>
      </c>
      <c r="K61" s="23">
        <v>0</v>
      </c>
      <c r="L61" s="18">
        <v>97.56</v>
      </c>
      <c r="M61" s="19">
        <v>0</v>
      </c>
      <c r="N61" s="18">
        <v>0</v>
      </c>
      <c r="O61" s="19">
        <v>0</v>
      </c>
      <c r="P61" s="18">
        <v>0</v>
      </c>
      <c r="Q61" s="19">
        <v>0</v>
      </c>
      <c r="R61" s="18">
        <v>210</v>
      </c>
      <c r="S61" s="19">
        <v>0</v>
      </c>
      <c r="T61" s="18">
        <v>0</v>
      </c>
      <c r="U61" s="19">
        <v>0</v>
      </c>
      <c r="V61" s="18">
        <v>0</v>
      </c>
      <c r="W61" s="19">
        <v>0</v>
      </c>
      <c r="X61" s="18">
        <v>0</v>
      </c>
      <c r="Y61" s="19">
        <v>0</v>
      </c>
      <c r="Z61" s="18">
        <v>0</v>
      </c>
      <c r="AA61" s="19">
        <v>0</v>
      </c>
      <c r="AB61" s="18">
        <v>0</v>
      </c>
      <c r="AC61" s="23">
        <f t="shared" si="2"/>
        <v>0</v>
      </c>
      <c r="AD61" s="18">
        <f t="shared" si="3"/>
        <v>517.56</v>
      </c>
    </row>
    <row r="62" customHeight="1" spans="1:30">
      <c r="A62" s="16" t="s">
        <v>30</v>
      </c>
      <c r="B62" s="17" t="s">
        <v>119</v>
      </c>
      <c r="C62" s="17" t="str">
        <f>VLOOKUP(B62,核算科目!B:C,2,0)</f>
        <v>日常费用项目</v>
      </c>
      <c r="D62" s="16" t="s">
        <v>120</v>
      </c>
      <c r="E62" s="16">
        <v>8736.84</v>
      </c>
      <c r="F62" s="18">
        <v>8992.54</v>
      </c>
      <c r="G62" s="19">
        <v>1781</v>
      </c>
      <c r="H62" s="18">
        <v>2071.47</v>
      </c>
      <c r="I62" s="23">
        <v>0</v>
      </c>
      <c r="J62" s="18">
        <v>0</v>
      </c>
      <c r="K62" s="23">
        <v>14917.11</v>
      </c>
      <c r="L62" s="18">
        <v>14338.3</v>
      </c>
      <c r="M62" s="19">
        <v>0</v>
      </c>
      <c r="N62" s="18">
        <v>0</v>
      </c>
      <c r="O62" s="19">
        <v>12176.92</v>
      </c>
      <c r="P62" s="18">
        <v>12670.28</v>
      </c>
      <c r="Q62" s="19">
        <v>7953.44</v>
      </c>
      <c r="R62" s="18">
        <v>8552.53</v>
      </c>
      <c r="S62" s="19">
        <v>0</v>
      </c>
      <c r="T62" s="18">
        <v>0</v>
      </c>
      <c r="U62" s="19">
        <v>0</v>
      </c>
      <c r="V62" s="18">
        <v>0</v>
      </c>
      <c r="W62" s="19">
        <v>0</v>
      </c>
      <c r="X62" s="18">
        <v>0</v>
      </c>
      <c r="Y62" s="19">
        <v>0</v>
      </c>
      <c r="Z62" s="18">
        <v>3825.56</v>
      </c>
      <c r="AA62" s="19">
        <v>4089.3</v>
      </c>
      <c r="AB62" s="18">
        <v>0</v>
      </c>
      <c r="AC62" s="23">
        <f t="shared" si="2"/>
        <v>49654.61</v>
      </c>
      <c r="AD62" s="18">
        <f t="shared" si="3"/>
        <v>50450.68</v>
      </c>
    </row>
    <row r="63" customHeight="1" spans="1:30">
      <c r="A63" s="16" t="s">
        <v>35</v>
      </c>
      <c r="B63" s="17" t="s">
        <v>121</v>
      </c>
      <c r="C63" s="17" t="str">
        <f>VLOOKUP(B63,核算科目!B:C,2,0)</f>
        <v>非付现费用</v>
      </c>
      <c r="D63" s="16" t="s">
        <v>122</v>
      </c>
      <c r="E63" s="16">
        <v>0</v>
      </c>
      <c r="F63" s="18">
        <v>120</v>
      </c>
      <c r="G63" s="19">
        <v>120</v>
      </c>
      <c r="H63" s="18">
        <v>120</v>
      </c>
      <c r="I63" s="23">
        <v>120</v>
      </c>
      <c r="J63" s="18">
        <v>120</v>
      </c>
      <c r="K63" s="23">
        <v>120</v>
      </c>
      <c r="L63" s="18">
        <v>120</v>
      </c>
      <c r="M63" s="19">
        <v>120</v>
      </c>
      <c r="N63" s="18">
        <v>120</v>
      </c>
      <c r="O63" s="19">
        <v>120</v>
      </c>
      <c r="P63" s="18">
        <v>120</v>
      </c>
      <c r="Q63" s="19">
        <v>120</v>
      </c>
      <c r="R63" s="18">
        <v>120</v>
      </c>
      <c r="S63" s="19">
        <v>120</v>
      </c>
      <c r="T63" s="18">
        <v>120</v>
      </c>
      <c r="U63" s="19">
        <v>120</v>
      </c>
      <c r="V63" s="18">
        <v>0</v>
      </c>
      <c r="W63" s="19">
        <v>120</v>
      </c>
      <c r="X63" s="18">
        <v>0</v>
      </c>
      <c r="Y63" s="19">
        <v>120</v>
      </c>
      <c r="Z63" s="18">
        <v>0</v>
      </c>
      <c r="AA63" s="19">
        <v>120</v>
      </c>
      <c r="AB63" s="18">
        <v>0</v>
      </c>
      <c r="AC63" s="23">
        <f t="shared" si="2"/>
        <v>1320</v>
      </c>
      <c r="AD63" s="18">
        <f t="shared" si="3"/>
        <v>960</v>
      </c>
    </row>
    <row r="64" customHeight="1" spans="1:30">
      <c r="A64" s="16" t="s">
        <v>39</v>
      </c>
      <c r="B64" s="17" t="s">
        <v>121</v>
      </c>
      <c r="C64" s="17" t="str">
        <f>VLOOKUP(B64,核算科目!B:C,2,0)</f>
        <v>非付现费用</v>
      </c>
      <c r="D64" s="16" t="s">
        <v>123</v>
      </c>
      <c r="E64" s="16">
        <v>14796.08</v>
      </c>
      <c r="F64" s="18">
        <v>9845.61</v>
      </c>
      <c r="G64" s="19">
        <v>14796.08</v>
      </c>
      <c r="H64" s="18">
        <v>9845.61</v>
      </c>
      <c r="I64" s="23">
        <v>14796.08</v>
      </c>
      <c r="J64" s="18">
        <v>9845.61</v>
      </c>
      <c r="K64" s="23">
        <v>14796.08</v>
      </c>
      <c r="L64" s="18">
        <v>9845.61</v>
      </c>
      <c r="M64" s="19">
        <v>15409.8</v>
      </c>
      <c r="N64" s="18">
        <v>9845.61</v>
      </c>
      <c r="O64" s="19">
        <v>15409.8</v>
      </c>
      <c r="P64" s="18">
        <v>9845.61</v>
      </c>
      <c r="Q64" s="19">
        <v>15409.8</v>
      </c>
      <c r="R64" s="18">
        <v>11456.97</v>
      </c>
      <c r="S64" s="19">
        <v>15409.8</v>
      </c>
      <c r="T64" s="18">
        <v>11456.97</v>
      </c>
      <c r="U64" s="19">
        <v>15409.8</v>
      </c>
      <c r="V64" s="18">
        <v>11456.97</v>
      </c>
      <c r="W64" s="19">
        <v>15409.8</v>
      </c>
      <c r="X64" s="18">
        <v>11456.97</v>
      </c>
      <c r="Y64" s="19">
        <v>14434.44</v>
      </c>
      <c r="Z64" s="18">
        <v>11456.97</v>
      </c>
      <c r="AA64" s="19">
        <v>14434.12</v>
      </c>
      <c r="AB64" s="18">
        <v>11456.97</v>
      </c>
      <c r="AC64" s="23">
        <f t="shared" si="2"/>
        <v>180511.68</v>
      </c>
      <c r="AD64" s="18">
        <f t="shared" si="3"/>
        <v>127815.48</v>
      </c>
    </row>
    <row r="65" customHeight="1" spans="1:30">
      <c r="A65" s="16" t="s">
        <v>39</v>
      </c>
      <c r="B65" s="17" t="s">
        <v>124</v>
      </c>
      <c r="C65" s="17" t="str">
        <f>VLOOKUP(B65,核算科目!B:C,2,0)</f>
        <v>非付现费用</v>
      </c>
      <c r="D65" s="16" t="s">
        <v>125</v>
      </c>
      <c r="E65" s="16">
        <v>1174.18</v>
      </c>
      <c r="F65" s="18">
        <v>381.49</v>
      </c>
      <c r="G65" s="19">
        <v>1174.18</v>
      </c>
      <c r="H65" s="18">
        <v>381.49</v>
      </c>
      <c r="I65" s="23">
        <v>1174.18</v>
      </c>
      <c r="J65" s="18">
        <v>381.49</v>
      </c>
      <c r="K65" s="23">
        <v>1174.18</v>
      </c>
      <c r="L65" s="18">
        <v>381.49</v>
      </c>
      <c r="M65" s="19">
        <v>1174.24</v>
      </c>
      <c r="N65" s="18">
        <v>381.49</v>
      </c>
      <c r="O65" s="19">
        <v>1175.56</v>
      </c>
      <c r="P65" s="18">
        <v>381.49</v>
      </c>
      <c r="Q65" s="19">
        <v>979.41</v>
      </c>
      <c r="R65" s="18">
        <v>381.47</v>
      </c>
      <c r="S65" s="19">
        <v>979.41</v>
      </c>
      <c r="T65" s="18">
        <v>301.09</v>
      </c>
      <c r="U65" s="19">
        <v>979.41</v>
      </c>
      <c r="V65" s="18">
        <v>301.09</v>
      </c>
      <c r="W65" s="19">
        <v>979.39</v>
      </c>
      <c r="X65" s="18">
        <v>301.09</v>
      </c>
      <c r="Y65" s="19">
        <v>381.49</v>
      </c>
      <c r="Z65" s="18">
        <v>301.09</v>
      </c>
      <c r="AA65" s="19">
        <v>381.35</v>
      </c>
      <c r="AB65" s="18">
        <v>301.09</v>
      </c>
      <c r="AC65" s="23">
        <f t="shared" si="2"/>
        <v>11726.98</v>
      </c>
      <c r="AD65" s="18">
        <f t="shared" si="3"/>
        <v>4175.86</v>
      </c>
    </row>
    <row r="66" customHeight="1" spans="1:30">
      <c r="A66" s="16" t="s">
        <v>41</v>
      </c>
      <c r="B66" s="17" t="s">
        <v>124</v>
      </c>
      <c r="C66" s="17" t="str">
        <f>VLOOKUP(B66,核算科目!B:C,2,0)</f>
        <v>非付现费用</v>
      </c>
      <c r="D66" s="16" t="s">
        <v>126</v>
      </c>
      <c r="E66" s="16">
        <v>454.53</v>
      </c>
      <c r="F66" s="18">
        <v>421.28</v>
      </c>
      <c r="G66" s="19">
        <v>454.53</v>
      </c>
      <c r="H66" s="18">
        <v>290.22</v>
      </c>
      <c r="I66" s="23">
        <v>454.53</v>
      </c>
      <c r="J66" s="18">
        <v>179.35</v>
      </c>
      <c r="K66" s="23">
        <v>454.53</v>
      </c>
      <c r="L66" s="18">
        <v>179.35</v>
      </c>
      <c r="M66" s="19">
        <v>454.53</v>
      </c>
      <c r="N66" s="18">
        <v>179.35</v>
      </c>
      <c r="O66" s="19">
        <v>454.53</v>
      </c>
      <c r="P66" s="18">
        <v>179.35</v>
      </c>
      <c r="Q66" s="19">
        <v>454.53</v>
      </c>
      <c r="R66" s="18">
        <v>179.36</v>
      </c>
      <c r="S66" s="19">
        <v>454.53</v>
      </c>
      <c r="T66" s="18">
        <v>0</v>
      </c>
      <c r="U66" s="19">
        <v>454.53</v>
      </c>
      <c r="V66" s="18">
        <v>0</v>
      </c>
      <c r="W66" s="19">
        <v>454.53</v>
      </c>
      <c r="X66" s="18">
        <v>0</v>
      </c>
      <c r="Y66" s="19">
        <v>421.28</v>
      </c>
      <c r="Z66" s="18">
        <v>0</v>
      </c>
      <c r="AA66" s="19">
        <v>421.33</v>
      </c>
      <c r="AB66" s="18">
        <v>0</v>
      </c>
      <c r="AC66" s="23">
        <f t="shared" si="2"/>
        <v>5387.91</v>
      </c>
      <c r="AD66" s="18">
        <f t="shared" si="3"/>
        <v>1608.26</v>
      </c>
    </row>
    <row r="67" customHeight="1" spans="1:30">
      <c r="A67" s="24" t="s">
        <v>30</v>
      </c>
      <c r="B67" s="25" t="s">
        <v>127</v>
      </c>
      <c r="C67" s="17" t="str">
        <f>VLOOKUP(B67,核算科目!B:C,2,0)</f>
        <v>非付现费用</v>
      </c>
      <c r="D67" s="16" t="s">
        <v>128</v>
      </c>
      <c r="E67" s="16">
        <v>15359.04</v>
      </c>
      <c r="F67" s="18">
        <v>14765.64</v>
      </c>
      <c r="G67" s="19">
        <v>15359.04</v>
      </c>
      <c r="H67" s="18">
        <v>14765.64</v>
      </c>
      <c r="I67" s="23">
        <v>15359.04</v>
      </c>
      <c r="J67" s="18">
        <v>14765.64</v>
      </c>
      <c r="K67" s="23">
        <v>15359.08</v>
      </c>
      <c r="L67" s="18">
        <v>14765.64</v>
      </c>
      <c r="M67" s="19">
        <v>14750.23</v>
      </c>
      <c r="N67" s="18">
        <v>14765.64</v>
      </c>
      <c r="O67" s="19">
        <v>14750.21</v>
      </c>
      <c r="P67" s="18">
        <v>14765.64</v>
      </c>
      <c r="Q67" s="19">
        <v>14765.64</v>
      </c>
      <c r="R67" s="18">
        <v>14765.64</v>
      </c>
      <c r="S67" s="19">
        <v>14765.64</v>
      </c>
      <c r="T67" s="18">
        <v>14765.64</v>
      </c>
      <c r="U67" s="19">
        <v>14765.64</v>
      </c>
      <c r="V67" s="18">
        <v>14765.64</v>
      </c>
      <c r="W67" s="19">
        <v>14765.64</v>
      </c>
      <c r="X67" s="18">
        <v>14765.64</v>
      </c>
      <c r="Y67" s="19">
        <v>14765.64</v>
      </c>
      <c r="Z67" s="18">
        <v>14765.64</v>
      </c>
      <c r="AA67" s="19">
        <v>14765.53</v>
      </c>
      <c r="AB67" s="18">
        <v>14765.64</v>
      </c>
      <c r="AC67" s="23">
        <f t="shared" ref="AC67:AC108" si="4">E67+G67+I67+K67+M67+O67+Q67+S67+U67+W67+Y67+AA67</f>
        <v>179530.37</v>
      </c>
      <c r="AD67" s="18">
        <f t="shared" si="3"/>
        <v>177187.68</v>
      </c>
    </row>
    <row r="68" customHeight="1" spans="1:30">
      <c r="A68" s="26" t="s">
        <v>41</v>
      </c>
      <c r="B68" s="20" t="s">
        <v>129</v>
      </c>
      <c r="C68" s="17" t="str">
        <f>VLOOKUP(B68,核算科目!B:C,2,0)</f>
        <v>非付现费用</v>
      </c>
      <c r="D68" s="16" t="s">
        <v>130</v>
      </c>
      <c r="E68" s="16">
        <v>4241.71</v>
      </c>
      <c r="F68" s="18">
        <v>4241.71</v>
      </c>
      <c r="G68" s="19">
        <v>4241.71</v>
      </c>
      <c r="H68" s="18">
        <v>4241.71</v>
      </c>
      <c r="I68" s="23">
        <v>4241.71</v>
      </c>
      <c r="J68" s="18">
        <v>4241.71</v>
      </c>
      <c r="K68" s="23">
        <v>4241.71</v>
      </c>
      <c r="L68" s="18">
        <v>4241.71</v>
      </c>
      <c r="M68" s="19">
        <v>4241.71</v>
      </c>
      <c r="N68" s="18">
        <v>4241.71</v>
      </c>
      <c r="O68" s="19">
        <v>4241.71</v>
      </c>
      <c r="P68" s="18">
        <v>4241.71</v>
      </c>
      <c r="Q68" s="19">
        <v>4241.71</v>
      </c>
      <c r="R68" s="18">
        <v>4241.71</v>
      </c>
      <c r="S68" s="19">
        <v>4241.71</v>
      </c>
      <c r="T68" s="18">
        <v>4241.71</v>
      </c>
      <c r="U68" s="19">
        <v>4241.71</v>
      </c>
      <c r="V68" s="18">
        <v>4241.71</v>
      </c>
      <c r="W68" s="19">
        <v>4241.71</v>
      </c>
      <c r="X68" s="18">
        <v>4241.71</v>
      </c>
      <c r="Y68" s="19">
        <v>4241.71</v>
      </c>
      <c r="Z68" s="18">
        <v>4241.71</v>
      </c>
      <c r="AA68" s="19">
        <v>4241.74</v>
      </c>
      <c r="AB68" s="18">
        <v>4241.71</v>
      </c>
      <c r="AC68" s="23">
        <f t="shared" si="4"/>
        <v>50900.55</v>
      </c>
      <c r="AD68" s="18">
        <f t="shared" ref="AD67:AD108" si="5">F68+H68+J68+L68+N68+P68+R68+T68+V68+X68+Z68+AB68</f>
        <v>50900.52</v>
      </c>
    </row>
    <row r="69" customHeight="1" spans="1:30">
      <c r="A69" s="26" t="s">
        <v>39</v>
      </c>
      <c r="B69" s="20" t="s">
        <v>103</v>
      </c>
      <c r="C69" s="27" t="str">
        <f>VLOOKUP(B69,核算科目!B:C,2,0)</f>
        <v>日常费用项目</v>
      </c>
      <c r="D69" s="24" t="s">
        <v>131</v>
      </c>
      <c r="E69" s="16">
        <v>0</v>
      </c>
      <c r="F69" s="18"/>
      <c r="G69" s="19">
        <v>0</v>
      </c>
      <c r="H69" s="18"/>
      <c r="I69" s="23">
        <v>0</v>
      </c>
      <c r="J69" s="18"/>
      <c r="K69" s="23">
        <v>0</v>
      </c>
      <c r="L69" s="18">
        <v>21862.6</v>
      </c>
      <c r="M69" s="19">
        <v>0</v>
      </c>
      <c r="N69" s="18">
        <v>0</v>
      </c>
      <c r="O69" s="19">
        <v>0</v>
      </c>
      <c r="P69" s="18">
        <v>0</v>
      </c>
      <c r="Q69" s="19">
        <v>0</v>
      </c>
      <c r="R69" s="18">
        <v>0</v>
      </c>
      <c r="S69" s="19">
        <v>0</v>
      </c>
      <c r="T69" s="18">
        <v>797.57</v>
      </c>
      <c r="U69" s="19">
        <v>0</v>
      </c>
      <c r="V69" s="18">
        <v>0</v>
      </c>
      <c r="W69" s="19">
        <v>0</v>
      </c>
      <c r="X69" s="18">
        <v>0</v>
      </c>
      <c r="Y69" s="19">
        <v>0</v>
      </c>
      <c r="Z69" s="18">
        <v>0</v>
      </c>
      <c r="AA69" s="19">
        <v>5544.49</v>
      </c>
      <c r="AB69" s="18">
        <v>2952.83</v>
      </c>
      <c r="AC69" s="23">
        <f t="shared" si="4"/>
        <v>5544.49</v>
      </c>
      <c r="AD69" s="18">
        <f t="shared" si="5"/>
        <v>25613</v>
      </c>
    </row>
    <row r="70" customHeight="1" spans="1:30">
      <c r="A70" s="26" t="s">
        <v>39</v>
      </c>
      <c r="B70" s="20" t="s">
        <v>132</v>
      </c>
      <c r="C70" s="27" t="str">
        <f>VLOOKUP(B70,核算科目!B:C,2,0)</f>
        <v>日常费用项目</v>
      </c>
      <c r="D70" s="26" t="s">
        <v>133</v>
      </c>
      <c r="E70" s="16">
        <v>0</v>
      </c>
      <c r="F70" s="28">
        <v>0</v>
      </c>
      <c r="G70" s="19">
        <v>0</v>
      </c>
      <c r="H70" s="28">
        <v>32505.66</v>
      </c>
      <c r="I70" s="23">
        <v>0</v>
      </c>
      <c r="J70" s="28">
        <v>16252.83</v>
      </c>
      <c r="K70" s="23">
        <v>0</v>
      </c>
      <c r="L70" s="18">
        <v>16252.83</v>
      </c>
      <c r="M70" s="19">
        <v>0</v>
      </c>
      <c r="N70" s="18">
        <v>16252.83</v>
      </c>
      <c r="O70" s="19">
        <v>0</v>
      </c>
      <c r="P70" s="18">
        <v>0</v>
      </c>
      <c r="Q70" s="19">
        <v>0</v>
      </c>
      <c r="R70" s="18">
        <v>16252.83</v>
      </c>
      <c r="S70" s="19">
        <v>0</v>
      </c>
      <c r="T70" s="18">
        <v>16252.83</v>
      </c>
      <c r="U70" s="19">
        <v>0</v>
      </c>
      <c r="V70" s="18">
        <v>32505.66</v>
      </c>
      <c r="W70" s="19">
        <v>0</v>
      </c>
      <c r="X70" s="18">
        <v>16252.83</v>
      </c>
      <c r="Y70" s="19">
        <v>185105.15</v>
      </c>
      <c r="Z70" s="18">
        <v>34217.72</v>
      </c>
      <c r="AA70" s="19">
        <v>16252.83</v>
      </c>
      <c r="AB70" s="18">
        <v>0</v>
      </c>
      <c r="AC70" s="23">
        <f t="shared" si="4"/>
        <v>201357.98</v>
      </c>
      <c r="AD70" s="18">
        <f t="shared" si="5"/>
        <v>196746.02</v>
      </c>
    </row>
    <row r="71" customHeight="1" spans="1:30">
      <c r="A71" s="26" t="s">
        <v>39</v>
      </c>
      <c r="B71" s="20" t="s">
        <v>134</v>
      </c>
      <c r="C71" s="17" t="str">
        <f>VLOOKUP(B71,核算科目!B:C,2,0)</f>
        <v>非付现费用</v>
      </c>
      <c r="D71" s="26" t="s">
        <v>135</v>
      </c>
      <c r="E71" s="16">
        <v>132914.85</v>
      </c>
      <c r="F71" s="29">
        <v>144627.08</v>
      </c>
      <c r="G71" s="19">
        <v>132914.85</v>
      </c>
      <c r="H71" s="29">
        <v>144627.08</v>
      </c>
      <c r="I71" s="23">
        <v>132914.85</v>
      </c>
      <c r="J71" s="29">
        <v>144627.08</v>
      </c>
      <c r="K71" s="23">
        <v>132914.85</v>
      </c>
      <c r="L71" s="18">
        <v>144627.08</v>
      </c>
      <c r="M71" s="19">
        <v>132914.85</v>
      </c>
      <c r="N71" s="18">
        <v>144627.08</v>
      </c>
      <c r="O71" s="19">
        <v>132914.85</v>
      </c>
      <c r="P71" s="18">
        <v>144627.08</v>
      </c>
      <c r="Q71" s="19">
        <v>132914.85</v>
      </c>
      <c r="R71" s="18">
        <v>144627.08</v>
      </c>
      <c r="S71" s="19">
        <v>132914.85</v>
      </c>
      <c r="T71" s="18">
        <v>144627.08</v>
      </c>
      <c r="U71" s="19">
        <v>132914.85</v>
      </c>
      <c r="V71" s="18">
        <v>144627.08</v>
      </c>
      <c r="W71" s="19">
        <v>132914.98</v>
      </c>
      <c r="X71" s="18">
        <v>144627.08</v>
      </c>
      <c r="Y71" s="19">
        <v>0</v>
      </c>
      <c r="Z71" s="18">
        <v>144627.08</v>
      </c>
      <c r="AA71" s="19">
        <v>144627.08</v>
      </c>
      <c r="AB71" s="18">
        <v>144627.08</v>
      </c>
      <c r="AC71" s="23">
        <f t="shared" si="4"/>
        <v>1473775.71</v>
      </c>
      <c r="AD71" s="18">
        <f t="shared" si="5"/>
        <v>1735524.96</v>
      </c>
    </row>
    <row r="72" customHeight="1" spans="1:30">
      <c r="A72" s="26" t="s">
        <v>39</v>
      </c>
      <c r="B72" s="20" t="s">
        <v>134</v>
      </c>
      <c r="C72" s="17" t="str">
        <f>VLOOKUP(B72,核算科目!B:C,2,0)</f>
        <v>非付现费用</v>
      </c>
      <c r="D72" s="30" t="s">
        <v>136</v>
      </c>
      <c r="E72" s="16">
        <v>6027.17</v>
      </c>
      <c r="F72" s="29">
        <v>13382.85</v>
      </c>
      <c r="G72" s="19">
        <v>5435.67</v>
      </c>
      <c r="H72" s="29">
        <v>13007.07</v>
      </c>
      <c r="I72" s="23">
        <v>4841.71</v>
      </c>
      <c r="J72" s="29">
        <v>12630.25</v>
      </c>
      <c r="K72" s="23">
        <v>4245.26</v>
      </c>
      <c r="L72" s="18">
        <v>12252.37</v>
      </c>
      <c r="M72" s="19">
        <v>3646.33</v>
      </c>
      <c r="N72" s="18">
        <v>11873.44</v>
      </c>
      <c r="O72" s="19">
        <v>3044.91</v>
      </c>
      <c r="P72" s="18">
        <v>11493.45</v>
      </c>
      <c r="Q72" s="19">
        <v>2440.98</v>
      </c>
      <c r="R72" s="18">
        <v>11112.39</v>
      </c>
      <c r="S72" s="19">
        <v>1834.54</v>
      </c>
      <c r="T72" s="18">
        <v>10730.28</v>
      </c>
      <c r="U72" s="19">
        <v>1225.57</v>
      </c>
      <c r="V72" s="18">
        <v>10347.1</v>
      </c>
      <c r="W72" s="19">
        <v>614.06</v>
      </c>
      <c r="X72" s="18">
        <v>9962.84</v>
      </c>
      <c r="Y72" s="19">
        <v>14131.27</v>
      </c>
      <c r="Z72" s="18">
        <v>9577.52</v>
      </c>
      <c r="AA72" s="19">
        <v>13757.58</v>
      </c>
      <c r="AB72" s="18">
        <v>9577.52</v>
      </c>
      <c r="AC72" s="23">
        <f t="shared" si="4"/>
        <v>61245.05</v>
      </c>
      <c r="AD72" s="18">
        <f t="shared" si="5"/>
        <v>135947.08</v>
      </c>
    </row>
    <row r="73" customHeight="1" spans="1:30">
      <c r="A73" s="26" t="s">
        <v>35</v>
      </c>
      <c r="B73" s="20" t="s">
        <v>87</v>
      </c>
      <c r="C73" s="27" t="str">
        <f>VLOOKUP(B73,核算科目!B:C,2,0)</f>
        <v>日常费用项目</v>
      </c>
      <c r="D73" s="24" t="s">
        <v>137</v>
      </c>
      <c r="E73" s="16">
        <v>0</v>
      </c>
      <c r="F73" s="29"/>
      <c r="G73" s="19">
        <v>0</v>
      </c>
      <c r="H73" s="29"/>
      <c r="I73" s="23">
        <v>0</v>
      </c>
      <c r="J73" s="29"/>
      <c r="K73" s="23">
        <v>0</v>
      </c>
      <c r="L73" s="46"/>
      <c r="M73" s="19">
        <v>0</v>
      </c>
      <c r="N73" s="46"/>
      <c r="O73" s="19">
        <v>0</v>
      </c>
      <c r="P73" s="18">
        <v>1859.83</v>
      </c>
      <c r="Q73" s="19">
        <v>0</v>
      </c>
      <c r="R73" s="18">
        <v>830.98</v>
      </c>
      <c r="S73" s="19">
        <v>0</v>
      </c>
      <c r="T73" s="18">
        <v>391.85</v>
      </c>
      <c r="U73" s="19">
        <v>0</v>
      </c>
      <c r="V73" s="18">
        <v>236.37</v>
      </c>
      <c r="W73" s="19">
        <v>0</v>
      </c>
      <c r="X73" s="18">
        <v>0</v>
      </c>
      <c r="Y73" s="19">
        <v>0</v>
      </c>
      <c r="Z73" s="18">
        <v>672.66</v>
      </c>
      <c r="AA73" s="19">
        <v>0</v>
      </c>
      <c r="AB73" s="18">
        <v>0</v>
      </c>
      <c r="AC73" s="23">
        <f t="shared" si="4"/>
        <v>0</v>
      </c>
      <c r="AD73" s="18">
        <f t="shared" si="5"/>
        <v>3991.69</v>
      </c>
    </row>
    <row r="74" customHeight="1" spans="1:30">
      <c r="A74" s="26" t="s">
        <v>35</v>
      </c>
      <c r="B74" s="20" t="s">
        <v>109</v>
      </c>
      <c r="C74" s="27" t="str">
        <f>VLOOKUP(B74,核算科目!B:C,2,0)</f>
        <v>日常费用项目</v>
      </c>
      <c r="D74" s="26" t="s">
        <v>138</v>
      </c>
      <c r="E74" s="16">
        <v>0</v>
      </c>
      <c r="F74" s="29"/>
      <c r="G74" s="19">
        <v>0</v>
      </c>
      <c r="H74" s="29"/>
      <c r="I74" s="23">
        <v>3830</v>
      </c>
      <c r="J74" s="29"/>
      <c r="K74" s="23">
        <v>0</v>
      </c>
      <c r="L74" s="46"/>
      <c r="M74" s="19">
        <v>0</v>
      </c>
      <c r="N74" s="46"/>
      <c r="O74" s="19">
        <v>0</v>
      </c>
      <c r="P74" s="18">
        <v>403</v>
      </c>
      <c r="Q74" s="19">
        <v>5636.83</v>
      </c>
      <c r="R74" s="18">
        <v>0</v>
      </c>
      <c r="S74" s="19">
        <v>0</v>
      </c>
      <c r="T74" s="18">
        <v>0</v>
      </c>
      <c r="U74" s="19">
        <v>0</v>
      </c>
      <c r="V74" s="18">
        <v>0</v>
      </c>
      <c r="W74" s="19">
        <v>0</v>
      </c>
      <c r="X74" s="18">
        <v>0</v>
      </c>
      <c r="Y74" s="19">
        <v>11000</v>
      </c>
      <c r="Z74" s="18">
        <v>0</v>
      </c>
      <c r="AA74" s="19">
        <v>0</v>
      </c>
      <c r="AB74" s="18">
        <v>0</v>
      </c>
      <c r="AC74" s="23">
        <f t="shared" si="4"/>
        <v>20466.83</v>
      </c>
      <c r="AD74" s="18">
        <f t="shared" si="5"/>
        <v>403</v>
      </c>
    </row>
    <row r="75" customHeight="1" spans="1:30">
      <c r="A75" s="26" t="s">
        <v>41</v>
      </c>
      <c r="B75" s="20" t="s">
        <v>132</v>
      </c>
      <c r="C75" s="17" t="str">
        <f>VLOOKUP(B75,核算科目!B:C,2,0)</f>
        <v>日常费用项目</v>
      </c>
      <c r="D75" s="16" t="s">
        <v>139</v>
      </c>
      <c r="E75" s="16">
        <v>0</v>
      </c>
      <c r="F75" s="29"/>
      <c r="G75" s="19">
        <v>0</v>
      </c>
      <c r="H75" s="29"/>
      <c r="I75" s="23">
        <v>0</v>
      </c>
      <c r="J75" s="29"/>
      <c r="K75" s="23">
        <v>0</v>
      </c>
      <c r="L75" s="46"/>
      <c r="M75" s="19">
        <v>0</v>
      </c>
      <c r="N75" s="46"/>
      <c r="O75" s="19">
        <v>0</v>
      </c>
      <c r="P75" s="18">
        <v>16252.83</v>
      </c>
      <c r="Q75" s="19">
        <v>0</v>
      </c>
      <c r="R75" s="18">
        <v>0</v>
      </c>
      <c r="S75" s="19">
        <v>0</v>
      </c>
      <c r="T75" s="18">
        <v>-16252.83</v>
      </c>
      <c r="U75" s="19">
        <v>168851.32</v>
      </c>
      <c r="V75" s="18">
        <v>0</v>
      </c>
      <c r="W75" s="19">
        <v>0</v>
      </c>
      <c r="X75" s="18">
        <v>0</v>
      </c>
      <c r="Y75" s="19">
        <v>-168851.32</v>
      </c>
      <c r="Z75" s="18">
        <v>-16252.83</v>
      </c>
      <c r="AA75" s="19">
        <v>0</v>
      </c>
      <c r="AB75" s="18">
        <v>0</v>
      </c>
      <c r="AC75" s="23">
        <f t="shared" si="4"/>
        <v>0</v>
      </c>
      <c r="AD75" s="18">
        <f t="shared" si="5"/>
        <v>-16252.83</v>
      </c>
    </row>
    <row r="76" customHeight="1" spans="1:30">
      <c r="A76" s="16" t="s">
        <v>39</v>
      </c>
      <c r="B76" s="31" t="s">
        <v>119</v>
      </c>
      <c r="C76" s="27" t="str">
        <f>VLOOKUP(B76,核算科目!B:C,2,0)</f>
        <v>日常费用项目</v>
      </c>
      <c r="D76" s="24" t="s">
        <v>140</v>
      </c>
      <c r="E76" s="16">
        <v>0</v>
      </c>
      <c r="F76" s="29"/>
      <c r="G76" s="19">
        <v>0</v>
      </c>
      <c r="H76" s="29"/>
      <c r="I76" s="23">
        <v>0</v>
      </c>
      <c r="J76" s="29"/>
      <c r="K76" s="23">
        <v>0</v>
      </c>
      <c r="L76" s="46"/>
      <c r="M76" s="19">
        <v>0</v>
      </c>
      <c r="N76" s="46"/>
      <c r="O76" s="19">
        <v>0</v>
      </c>
      <c r="P76" s="46"/>
      <c r="Q76" s="19">
        <v>0</v>
      </c>
      <c r="R76" s="18">
        <v>20363.59</v>
      </c>
      <c r="S76" s="19">
        <v>0</v>
      </c>
      <c r="T76" s="18">
        <v>0</v>
      </c>
      <c r="U76" s="19">
        <v>0</v>
      </c>
      <c r="V76" s="18">
        <v>0</v>
      </c>
      <c r="W76" s="19">
        <v>0</v>
      </c>
      <c r="X76" s="18">
        <v>0</v>
      </c>
      <c r="Y76" s="19">
        <v>0</v>
      </c>
      <c r="Z76" s="18">
        <v>0</v>
      </c>
      <c r="AA76" s="19">
        <v>0</v>
      </c>
      <c r="AB76" s="18">
        <v>9625.82</v>
      </c>
      <c r="AC76" s="23">
        <f t="shared" si="4"/>
        <v>0</v>
      </c>
      <c r="AD76" s="18">
        <f t="shared" si="5"/>
        <v>29989.41</v>
      </c>
    </row>
    <row r="77" customHeight="1" spans="1:30">
      <c r="A77" s="16" t="s">
        <v>39</v>
      </c>
      <c r="B77" s="31" t="s">
        <v>141</v>
      </c>
      <c r="C77" s="17" t="str">
        <f>VLOOKUP(B77,核算科目!B:C,2,0)</f>
        <v>日常费用项目</v>
      </c>
      <c r="D77" s="32" t="s">
        <v>142</v>
      </c>
      <c r="E77" s="16">
        <v>0</v>
      </c>
      <c r="F77" s="29"/>
      <c r="G77" s="19">
        <v>0</v>
      </c>
      <c r="H77" s="29"/>
      <c r="I77" s="23">
        <v>0</v>
      </c>
      <c r="J77" s="29"/>
      <c r="K77" s="23">
        <v>0</v>
      </c>
      <c r="L77" s="46"/>
      <c r="M77" s="19">
        <v>0</v>
      </c>
      <c r="N77" s="46"/>
      <c r="O77" s="19">
        <v>0</v>
      </c>
      <c r="P77" s="46"/>
      <c r="Q77" s="19">
        <v>0</v>
      </c>
      <c r="R77" s="18">
        <v>1500</v>
      </c>
      <c r="S77" s="19">
        <v>0</v>
      </c>
      <c r="T77" s="18">
        <v>0</v>
      </c>
      <c r="U77" s="19">
        <v>0</v>
      </c>
      <c r="V77" s="18">
        <v>0</v>
      </c>
      <c r="W77" s="19">
        <v>0</v>
      </c>
      <c r="X77" s="18">
        <v>0</v>
      </c>
      <c r="Y77" s="19">
        <v>0</v>
      </c>
      <c r="Z77" s="18">
        <v>0</v>
      </c>
      <c r="AA77" s="19">
        <v>0</v>
      </c>
      <c r="AB77" s="18">
        <v>0</v>
      </c>
      <c r="AC77" s="23">
        <f t="shared" si="4"/>
        <v>0</v>
      </c>
      <c r="AD77" s="18">
        <f t="shared" si="5"/>
        <v>1500</v>
      </c>
    </row>
    <row r="78" customHeight="1" spans="1:30">
      <c r="A78" s="16" t="s">
        <v>39</v>
      </c>
      <c r="B78" s="17" t="s">
        <v>87</v>
      </c>
      <c r="C78" s="17" t="str">
        <f>VLOOKUP(B78,核算科目!B:C,2,0)</f>
        <v>日常费用项目</v>
      </c>
      <c r="D78" s="16" t="s">
        <v>143</v>
      </c>
      <c r="E78" s="16"/>
      <c r="F78" s="29"/>
      <c r="G78" s="19"/>
      <c r="H78" s="29"/>
      <c r="I78" s="23"/>
      <c r="J78" s="29"/>
      <c r="K78" s="23">
        <v>100</v>
      </c>
      <c r="L78" s="46"/>
      <c r="M78" s="19">
        <v>0</v>
      </c>
      <c r="N78" s="46"/>
      <c r="O78" s="19">
        <v>0</v>
      </c>
      <c r="P78" s="46"/>
      <c r="Q78" s="19">
        <v>0</v>
      </c>
      <c r="R78" s="46"/>
      <c r="S78" s="19">
        <v>0</v>
      </c>
      <c r="T78" s="18">
        <v>0</v>
      </c>
      <c r="U78" s="19">
        <v>0</v>
      </c>
      <c r="V78" s="18">
        <v>0</v>
      </c>
      <c r="W78" s="19">
        <v>0</v>
      </c>
      <c r="X78" s="18">
        <v>290.59</v>
      </c>
      <c r="Y78" s="19">
        <v>0</v>
      </c>
      <c r="Z78" s="18">
        <v>0</v>
      </c>
      <c r="AA78" s="19">
        <v>0</v>
      </c>
      <c r="AB78" s="18">
        <v>0</v>
      </c>
      <c r="AC78" s="23">
        <f t="shared" si="4"/>
        <v>100</v>
      </c>
      <c r="AD78" s="18">
        <f t="shared" si="5"/>
        <v>290.59</v>
      </c>
    </row>
    <row r="79" customHeight="1" spans="1:30">
      <c r="A79" s="16" t="s">
        <v>30</v>
      </c>
      <c r="B79" s="17" t="s">
        <v>109</v>
      </c>
      <c r="C79" s="17" t="str">
        <f>VLOOKUP(B79,核算科目!B:C,2,0)</f>
        <v>日常费用项目</v>
      </c>
      <c r="D79" s="16" t="s">
        <v>144</v>
      </c>
      <c r="E79" s="16"/>
      <c r="F79" s="29"/>
      <c r="G79" s="19"/>
      <c r="H79" s="29"/>
      <c r="I79" s="23"/>
      <c r="J79" s="29"/>
      <c r="K79" s="23">
        <v>726</v>
      </c>
      <c r="L79" s="46"/>
      <c r="M79" s="19">
        <v>0</v>
      </c>
      <c r="N79" s="46"/>
      <c r="O79" s="19">
        <v>3982.3</v>
      </c>
      <c r="P79" s="46"/>
      <c r="Q79" s="19">
        <v>0</v>
      </c>
      <c r="R79" s="46"/>
      <c r="S79" s="19">
        <v>0</v>
      </c>
      <c r="T79" s="18">
        <v>0</v>
      </c>
      <c r="U79" s="19">
        <v>0</v>
      </c>
      <c r="V79" s="18">
        <v>0</v>
      </c>
      <c r="W79" s="19">
        <v>0</v>
      </c>
      <c r="X79" s="18">
        <v>0</v>
      </c>
      <c r="Y79" s="19">
        <v>0</v>
      </c>
      <c r="Z79" s="18">
        <v>0</v>
      </c>
      <c r="AA79" s="19">
        <v>0</v>
      </c>
      <c r="AB79" s="18">
        <v>0</v>
      </c>
      <c r="AC79" s="23">
        <f t="shared" si="4"/>
        <v>4708.3</v>
      </c>
      <c r="AD79" s="18">
        <f t="shared" si="5"/>
        <v>0</v>
      </c>
    </row>
    <row r="80" customHeight="1" spans="1:30">
      <c r="A80" s="16" t="s">
        <v>41</v>
      </c>
      <c r="B80" s="17" t="s">
        <v>103</v>
      </c>
      <c r="C80" s="17" t="str">
        <f>VLOOKUP(B80,核算科目!B:C,2,0)</f>
        <v>日常费用项目</v>
      </c>
      <c r="D80" s="16" t="s">
        <v>145</v>
      </c>
      <c r="E80" s="16"/>
      <c r="F80" s="29"/>
      <c r="G80" s="19"/>
      <c r="H80" s="29"/>
      <c r="I80" s="23"/>
      <c r="J80" s="29"/>
      <c r="K80" s="23">
        <v>24209.43</v>
      </c>
      <c r="L80" s="46"/>
      <c r="M80" s="19">
        <v>0</v>
      </c>
      <c r="N80" s="46"/>
      <c r="O80" s="19">
        <v>0</v>
      </c>
      <c r="P80" s="46"/>
      <c r="Q80" s="19">
        <v>3986.13</v>
      </c>
      <c r="R80" s="46"/>
      <c r="S80" s="19">
        <v>2300</v>
      </c>
      <c r="T80" s="18">
        <v>0</v>
      </c>
      <c r="U80" s="19">
        <v>0</v>
      </c>
      <c r="V80" s="18">
        <v>0</v>
      </c>
      <c r="W80" s="19">
        <v>0</v>
      </c>
      <c r="X80" s="18">
        <v>0</v>
      </c>
      <c r="Y80" s="19">
        <v>600</v>
      </c>
      <c r="Z80" s="18">
        <v>0</v>
      </c>
      <c r="AA80" s="19">
        <v>0</v>
      </c>
      <c r="AB80" s="18">
        <v>0</v>
      </c>
      <c r="AC80" s="23">
        <f t="shared" si="4"/>
        <v>31095.56</v>
      </c>
      <c r="AD80" s="18">
        <f t="shared" si="5"/>
        <v>0</v>
      </c>
    </row>
    <row r="81" customHeight="1" spans="1:30">
      <c r="A81" s="16" t="s">
        <v>41</v>
      </c>
      <c r="B81" s="17" t="s">
        <v>99</v>
      </c>
      <c r="C81" s="17" t="str">
        <f>VLOOKUP(B81,核算科目!B:C,2,0)</f>
        <v>日常费用项目</v>
      </c>
      <c r="D81" s="16" t="s">
        <v>146</v>
      </c>
      <c r="E81" s="16"/>
      <c r="F81" s="29"/>
      <c r="G81" s="19"/>
      <c r="H81" s="29"/>
      <c r="I81" s="23"/>
      <c r="J81" s="29"/>
      <c r="K81" s="23"/>
      <c r="L81" s="46"/>
      <c r="M81" s="47">
        <v>6000</v>
      </c>
      <c r="N81" s="46"/>
      <c r="O81" s="19">
        <v>0</v>
      </c>
      <c r="P81" s="46"/>
      <c r="Q81" s="19">
        <v>0</v>
      </c>
      <c r="R81" s="46"/>
      <c r="S81" s="19">
        <v>0</v>
      </c>
      <c r="T81" s="18">
        <v>0</v>
      </c>
      <c r="U81" s="19">
        <v>0</v>
      </c>
      <c r="V81" s="18">
        <v>0</v>
      </c>
      <c r="W81" s="19">
        <v>0</v>
      </c>
      <c r="X81" s="18">
        <v>0</v>
      </c>
      <c r="Y81" s="19">
        <v>-6000</v>
      </c>
      <c r="Z81" s="18">
        <v>0</v>
      </c>
      <c r="AA81" s="19">
        <v>0</v>
      </c>
      <c r="AB81" s="18">
        <v>0</v>
      </c>
      <c r="AC81" s="23">
        <f t="shared" si="4"/>
        <v>0</v>
      </c>
      <c r="AD81" s="18">
        <f t="shared" si="5"/>
        <v>0</v>
      </c>
    </row>
    <row r="82" customHeight="1" spans="1:30">
      <c r="A82" s="16" t="s">
        <v>39</v>
      </c>
      <c r="B82" s="17" t="s">
        <v>147</v>
      </c>
      <c r="C82" s="17" t="str">
        <f>VLOOKUP(B82,核算科目!B:C,2,0)</f>
        <v>员工成本</v>
      </c>
      <c r="D82" s="16" t="s">
        <v>148</v>
      </c>
      <c r="E82" s="16"/>
      <c r="F82" s="29"/>
      <c r="G82" s="19"/>
      <c r="H82" s="29"/>
      <c r="I82" s="23">
        <v>244.5</v>
      </c>
      <c r="J82" s="29"/>
      <c r="K82" s="23">
        <v>0</v>
      </c>
      <c r="L82" s="46"/>
      <c r="M82" s="19">
        <v>0</v>
      </c>
      <c r="N82" s="46"/>
      <c r="O82" s="19">
        <v>0</v>
      </c>
      <c r="P82" s="46"/>
      <c r="Q82" s="19">
        <v>0</v>
      </c>
      <c r="R82" s="46"/>
      <c r="S82" s="19">
        <v>0</v>
      </c>
      <c r="T82" s="18">
        <v>0</v>
      </c>
      <c r="U82" s="19">
        <v>0</v>
      </c>
      <c r="V82" s="18">
        <v>0</v>
      </c>
      <c r="W82" s="19">
        <v>0</v>
      </c>
      <c r="X82" s="18">
        <v>0</v>
      </c>
      <c r="Y82" s="19">
        <v>0</v>
      </c>
      <c r="Z82" s="18">
        <v>0</v>
      </c>
      <c r="AA82" s="19">
        <v>0</v>
      </c>
      <c r="AB82" s="18">
        <v>0</v>
      </c>
      <c r="AC82" s="23">
        <f t="shared" si="4"/>
        <v>244.5</v>
      </c>
      <c r="AD82" s="18">
        <f t="shared" si="5"/>
        <v>0</v>
      </c>
    </row>
    <row r="83" customHeight="1" spans="1:30">
      <c r="A83" s="16" t="s">
        <v>35</v>
      </c>
      <c r="B83" s="17" t="s">
        <v>149</v>
      </c>
      <c r="C83" s="17" t="str">
        <f>VLOOKUP(B83,核算科目!B:C,2,0)</f>
        <v>员工成本</v>
      </c>
      <c r="D83" s="16" t="s">
        <v>150</v>
      </c>
      <c r="E83" s="16"/>
      <c r="F83" s="29"/>
      <c r="G83" s="19"/>
      <c r="H83" s="29"/>
      <c r="I83" s="23"/>
      <c r="J83" s="29"/>
      <c r="K83" s="23"/>
      <c r="L83" s="46"/>
      <c r="M83" s="19"/>
      <c r="N83" s="46"/>
      <c r="O83" s="19"/>
      <c r="P83" s="46"/>
      <c r="Q83" s="19"/>
      <c r="R83" s="46"/>
      <c r="S83" s="19"/>
      <c r="T83" s="18"/>
      <c r="U83" s="19"/>
      <c r="V83" s="18"/>
      <c r="W83" s="19"/>
      <c r="X83" s="18"/>
      <c r="Y83" s="47">
        <v>6000</v>
      </c>
      <c r="Z83" s="18">
        <v>6000</v>
      </c>
      <c r="AA83" s="19">
        <v>0</v>
      </c>
      <c r="AB83" s="18">
        <v>0</v>
      </c>
      <c r="AC83" s="23">
        <f t="shared" si="4"/>
        <v>6000</v>
      </c>
      <c r="AD83" s="18">
        <f t="shared" si="5"/>
        <v>6000</v>
      </c>
    </row>
    <row r="84" customHeight="1" spans="1:30">
      <c r="A84" s="16" t="s">
        <v>30</v>
      </c>
      <c r="B84" s="17" t="s">
        <v>149</v>
      </c>
      <c r="C84" s="17" t="str">
        <f>VLOOKUP(B84,核算科目!B:C,2,0)</f>
        <v>员工成本</v>
      </c>
      <c r="D84" s="16" t="s">
        <v>151</v>
      </c>
      <c r="E84" s="16"/>
      <c r="F84" s="29"/>
      <c r="G84" s="19"/>
      <c r="H84" s="29"/>
      <c r="I84" s="23"/>
      <c r="J84" s="29"/>
      <c r="K84" s="23"/>
      <c r="L84" s="46"/>
      <c r="M84" s="19"/>
      <c r="N84" s="46"/>
      <c r="O84" s="19"/>
      <c r="P84" s="46"/>
      <c r="Q84" s="19"/>
      <c r="R84" s="46"/>
      <c r="S84" s="19"/>
      <c r="T84" s="18"/>
      <c r="U84" s="19"/>
      <c r="V84" s="18"/>
      <c r="W84" s="19"/>
      <c r="X84" s="18"/>
      <c r="Y84" s="47">
        <v>39000</v>
      </c>
      <c r="Z84" s="18">
        <v>39000</v>
      </c>
      <c r="AA84" s="19">
        <v>0</v>
      </c>
      <c r="AB84" s="18">
        <v>0</v>
      </c>
      <c r="AC84" s="23">
        <f t="shared" si="4"/>
        <v>39000</v>
      </c>
      <c r="AD84" s="18">
        <f t="shared" si="5"/>
        <v>39000</v>
      </c>
    </row>
    <row r="85" customHeight="1" spans="1:30">
      <c r="A85" s="16" t="s">
        <v>39</v>
      </c>
      <c r="B85" s="17" t="s">
        <v>149</v>
      </c>
      <c r="C85" s="17" t="str">
        <f>VLOOKUP(B85,核算科目!B:C,2,0)</f>
        <v>员工成本</v>
      </c>
      <c r="D85" s="16" t="s">
        <v>152</v>
      </c>
      <c r="E85" s="16"/>
      <c r="F85" s="29"/>
      <c r="G85" s="19"/>
      <c r="H85" s="29"/>
      <c r="I85" s="23"/>
      <c r="J85" s="29"/>
      <c r="K85" s="23"/>
      <c r="L85" s="46"/>
      <c r="M85" s="19"/>
      <c r="N85" s="46"/>
      <c r="O85" s="19"/>
      <c r="P85" s="46"/>
      <c r="Q85" s="19"/>
      <c r="R85" s="46"/>
      <c r="S85" s="19"/>
      <c r="T85" s="18"/>
      <c r="U85" s="19"/>
      <c r="V85" s="18"/>
      <c r="W85" s="19"/>
      <c r="X85" s="18"/>
      <c r="Y85" s="47">
        <v>57000</v>
      </c>
      <c r="Z85" s="18">
        <v>60000</v>
      </c>
      <c r="AA85" s="19">
        <v>0</v>
      </c>
      <c r="AB85" s="18">
        <v>0</v>
      </c>
      <c r="AC85" s="23">
        <f t="shared" si="4"/>
        <v>57000</v>
      </c>
      <c r="AD85" s="18">
        <f t="shared" si="5"/>
        <v>60000</v>
      </c>
    </row>
    <row r="86" customHeight="1" spans="1:30">
      <c r="A86" s="16" t="s">
        <v>41</v>
      </c>
      <c r="B86" s="17" t="s">
        <v>149</v>
      </c>
      <c r="C86" s="17" t="str">
        <f>VLOOKUP(B86,核算科目!B:C,2,0)</f>
        <v>员工成本</v>
      </c>
      <c r="D86" s="16" t="s">
        <v>153</v>
      </c>
      <c r="E86" s="16"/>
      <c r="F86" s="29"/>
      <c r="G86" s="19"/>
      <c r="H86" s="29"/>
      <c r="I86" s="23"/>
      <c r="J86" s="29"/>
      <c r="K86" s="23"/>
      <c r="L86" s="46"/>
      <c r="M86" s="19"/>
      <c r="N86" s="46"/>
      <c r="O86" s="19"/>
      <c r="P86" s="46"/>
      <c r="Q86" s="19"/>
      <c r="R86" s="46"/>
      <c r="S86" s="19"/>
      <c r="T86" s="18"/>
      <c r="U86" s="19"/>
      <c r="V86" s="18"/>
      <c r="W86" s="19"/>
      <c r="X86" s="18"/>
      <c r="Y86" s="47">
        <v>3000</v>
      </c>
      <c r="Z86" s="18">
        <v>3000</v>
      </c>
      <c r="AA86" s="19">
        <v>0</v>
      </c>
      <c r="AB86" s="18">
        <v>0</v>
      </c>
      <c r="AC86" s="23">
        <f t="shared" si="4"/>
        <v>3000</v>
      </c>
      <c r="AD86" s="18">
        <f t="shared" si="5"/>
        <v>3000</v>
      </c>
    </row>
    <row r="87" customHeight="1" spans="1:30">
      <c r="A87" s="16" t="s">
        <v>30</v>
      </c>
      <c r="B87" s="17" t="s">
        <v>119</v>
      </c>
      <c r="C87" s="17" t="str">
        <f>VLOOKUP(B87,核算科目!B:C,2,0)</f>
        <v>日常费用项目</v>
      </c>
      <c r="D87" s="16" t="s">
        <v>154</v>
      </c>
      <c r="E87" s="16"/>
      <c r="F87" s="29"/>
      <c r="G87" s="19"/>
      <c r="H87" s="29"/>
      <c r="I87" s="23"/>
      <c r="J87" s="29"/>
      <c r="K87" s="23"/>
      <c r="L87" s="46"/>
      <c r="M87" s="19"/>
      <c r="N87" s="46"/>
      <c r="O87" s="19"/>
      <c r="P87" s="46"/>
      <c r="Q87" s="19"/>
      <c r="R87" s="46"/>
      <c r="S87" s="19"/>
      <c r="T87" s="18"/>
      <c r="U87" s="19"/>
      <c r="V87" s="18"/>
      <c r="W87" s="19"/>
      <c r="X87" s="18"/>
      <c r="Y87" s="47">
        <v>65653.72</v>
      </c>
      <c r="Z87" s="18">
        <v>0</v>
      </c>
      <c r="AA87" s="19">
        <v>0</v>
      </c>
      <c r="AB87" s="18">
        <v>0</v>
      </c>
      <c r="AC87" s="23">
        <f t="shared" si="4"/>
        <v>65653.72</v>
      </c>
      <c r="AD87" s="18">
        <f t="shared" si="5"/>
        <v>0</v>
      </c>
    </row>
    <row r="88" customHeight="1" spans="1:30">
      <c r="A88" s="16" t="s">
        <v>35</v>
      </c>
      <c r="B88" s="17" t="s">
        <v>119</v>
      </c>
      <c r="C88" s="17" t="str">
        <f>VLOOKUP(B88,核算科目!B:C,2,0)</f>
        <v>日常费用项目</v>
      </c>
      <c r="D88" s="16" t="s">
        <v>155</v>
      </c>
      <c r="E88" s="16"/>
      <c r="F88" s="29"/>
      <c r="G88" s="19"/>
      <c r="H88" s="29"/>
      <c r="I88" s="23">
        <v>16850.09</v>
      </c>
      <c r="J88" s="29"/>
      <c r="K88" s="23">
        <v>0</v>
      </c>
      <c r="L88" s="46"/>
      <c r="M88" s="19">
        <v>0</v>
      </c>
      <c r="N88" s="46"/>
      <c r="O88" s="19">
        <v>0</v>
      </c>
      <c r="P88" s="46"/>
      <c r="Q88" s="19">
        <v>0</v>
      </c>
      <c r="R88" s="46"/>
      <c r="S88" s="19">
        <v>0</v>
      </c>
      <c r="T88" s="18">
        <v>0</v>
      </c>
      <c r="U88" s="19">
        <v>0</v>
      </c>
      <c r="V88" s="18">
        <v>0</v>
      </c>
      <c r="W88" s="19">
        <v>0</v>
      </c>
      <c r="X88" s="18">
        <v>0</v>
      </c>
      <c r="Y88" s="19">
        <v>0</v>
      </c>
      <c r="Z88" s="18">
        <v>0</v>
      </c>
      <c r="AA88" s="19">
        <v>0</v>
      </c>
      <c r="AB88" s="18">
        <v>0</v>
      </c>
      <c r="AC88" s="23">
        <f t="shared" si="4"/>
        <v>16850.09</v>
      </c>
      <c r="AD88" s="18">
        <f t="shared" si="5"/>
        <v>0</v>
      </c>
    </row>
    <row r="89" customHeight="1" spans="1:30">
      <c r="A89" s="16" t="s">
        <v>39</v>
      </c>
      <c r="B89" s="17" t="s">
        <v>119</v>
      </c>
      <c r="C89" s="17" t="str">
        <f>VLOOKUP(B89,核算科目!B:C,2,0)</f>
        <v>日常费用项目</v>
      </c>
      <c r="D89" s="16" t="s">
        <v>156</v>
      </c>
      <c r="E89" s="16"/>
      <c r="F89" s="29"/>
      <c r="G89" s="19"/>
      <c r="H89" s="29"/>
      <c r="I89" s="23"/>
      <c r="J89" s="29"/>
      <c r="K89" s="23"/>
      <c r="L89" s="46"/>
      <c r="M89" s="19"/>
      <c r="N89" s="46"/>
      <c r="O89" s="19"/>
      <c r="P89" s="46"/>
      <c r="Q89" s="19"/>
      <c r="R89" s="46"/>
      <c r="S89" s="19"/>
      <c r="T89" s="18"/>
      <c r="U89" s="19"/>
      <c r="V89" s="18"/>
      <c r="W89" s="19"/>
      <c r="X89" s="18"/>
      <c r="Y89" s="19"/>
      <c r="Z89" s="18">
        <v>0</v>
      </c>
      <c r="AA89" s="47">
        <v>14729.68</v>
      </c>
      <c r="AB89" s="18">
        <v>0</v>
      </c>
      <c r="AC89" s="23">
        <f t="shared" si="4"/>
        <v>14729.68</v>
      </c>
      <c r="AD89" s="18">
        <f t="shared" si="5"/>
        <v>0</v>
      </c>
    </row>
    <row r="90" customHeight="1" spans="1:30">
      <c r="A90" s="16" t="s">
        <v>39</v>
      </c>
      <c r="B90" s="17" t="s">
        <v>103</v>
      </c>
      <c r="C90" s="17" t="str">
        <f>VLOOKUP(B90,核算科目!B:C,2,0)</f>
        <v>日常费用项目</v>
      </c>
      <c r="D90" s="16" t="s">
        <v>157</v>
      </c>
      <c r="E90" s="16"/>
      <c r="F90" s="29"/>
      <c r="G90" s="19"/>
      <c r="H90" s="29"/>
      <c r="I90" s="23"/>
      <c r="J90" s="29"/>
      <c r="K90" s="23"/>
      <c r="L90" s="46"/>
      <c r="M90" s="19"/>
      <c r="N90" s="46"/>
      <c r="O90" s="19"/>
      <c r="P90" s="46"/>
      <c r="Q90" s="47">
        <v>15745.37</v>
      </c>
      <c r="R90" s="46"/>
      <c r="S90" s="19">
        <v>0</v>
      </c>
      <c r="T90" s="18">
        <v>0</v>
      </c>
      <c r="U90" s="19">
        <v>0</v>
      </c>
      <c r="V90" s="18">
        <v>0</v>
      </c>
      <c r="W90" s="19">
        <v>0</v>
      </c>
      <c r="X90" s="18">
        <v>0</v>
      </c>
      <c r="Y90" s="19">
        <v>0</v>
      </c>
      <c r="Z90" s="18">
        <v>0</v>
      </c>
      <c r="AA90" s="19">
        <v>0</v>
      </c>
      <c r="AB90" s="18">
        <v>0</v>
      </c>
      <c r="AC90" s="23">
        <f t="shared" si="4"/>
        <v>15745.37</v>
      </c>
      <c r="AD90" s="18">
        <f t="shared" si="5"/>
        <v>0</v>
      </c>
    </row>
    <row r="91" customHeight="1" spans="1:30">
      <c r="A91" s="16" t="s">
        <v>41</v>
      </c>
      <c r="B91" s="17" t="s">
        <v>107</v>
      </c>
      <c r="C91" s="17" t="str">
        <f>VLOOKUP(B91,核算科目!B:C,2,0)</f>
        <v>日常费用项目</v>
      </c>
      <c r="D91" s="16" t="s">
        <v>158</v>
      </c>
      <c r="E91" s="16"/>
      <c r="F91" s="29"/>
      <c r="G91" s="19"/>
      <c r="H91" s="29"/>
      <c r="I91" s="23"/>
      <c r="J91" s="29"/>
      <c r="K91" s="23"/>
      <c r="L91" s="46"/>
      <c r="M91" s="19"/>
      <c r="N91" s="46"/>
      <c r="O91" s="19"/>
      <c r="P91" s="46"/>
      <c r="Q91" s="47">
        <v>34748.48</v>
      </c>
      <c r="R91" s="46"/>
      <c r="S91" s="19">
        <v>0</v>
      </c>
      <c r="T91" s="18">
        <v>0</v>
      </c>
      <c r="U91" s="19">
        <v>0</v>
      </c>
      <c r="V91" s="18">
        <v>0</v>
      </c>
      <c r="W91" s="19">
        <v>0</v>
      </c>
      <c r="X91" s="18">
        <v>0</v>
      </c>
      <c r="Y91" s="19">
        <v>0</v>
      </c>
      <c r="Z91" s="18">
        <v>0</v>
      </c>
      <c r="AA91" s="19">
        <v>0</v>
      </c>
      <c r="AB91" s="18">
        <v>0</v>
      </c>
      <c r="AC91" s="23">
        <f t="shared" si="4"/>
        <v>34748.48</v>
      </c>
      <c r="AD91" s="18">
        <f t="shared" si="5"/>
        <v>0</v>
      </c>
    </row>
    <row r="92" customHeight="1" spans="1:30">
      <c r="A92" s="16" t="s">
        <v>41</v>
      </c>
      <c r="B92" s="17" t="s">
        <v>141</v>
      </c>
      <c r="C92" s="17" t="str">
        <f>VLOOKUP(B92,核算科目!B:C,2,0)</f>
        <v>日常费用项目</v>
      </c>
      <c r="D92" s="16" t="s">
        <v>159</v>
      </c>
      <c r="E92" s="16"/>
      <c r="F92" s="29"/>
      <c r="G92" s="19"/>
      <c r="H92" s="29"/>
      <c r="I92" s="23"/>
      <c r="J92" s="29"/>
      <c r="K92" s="23"/>
      <c r="L92" s="46"/>
      <c r="M92" s="19"/>
      <c r="N92" s="46"/>
      <c r="O92" s="19"/>
      <c r="P92" s="46"/>
      <c r="Q92" s="47">
        <v>1485.15</v>
      </c>
      <c r="R92" s="46"/>
      <c r="S92" s="19">
        <v>0</v>
      </c>
      <c r="T92" s="18">
        <v>0</v>
      </c>
      <c r="U92" s="19">
        <v>0</v>
      </c>
      <c r="V92" s="18">
        <v>0</v>
      </c>
      <c r="W92" s="19">
        <v>0</v>
      </c>
      <c r="X92" s="18">
        <v>0</v>
      </c>
      <c r="Y92" s="19">
        <v>0</v>
      </c>
      <c r="Z92" s="18">
        <v>0</v>
      </c>
      <c r="AA92" s="19">
        <v>0</v>
      </c>
      <c r="AB92" s="18">
        <v>0</v>
      </c>
      <c r="AC92" s="23">
        <f t="shared" si="4"/>
        <v>1485.15</v>
      </c>
      <c r="AD92" s="18">
        <f t="shared" si="5"/>
        <v>0</v>
      </c>
    </row>
    <row r="93" customHeight="1" spans="1:30">
      <c r="A93" s="16" t="s">
        <v>30</v>
      </c>
      <c r="B93" s="17" t="s">
        <v>33</v>
      </c>
      <c r="C93" s="17" t="str">
        <f>VLOOKUP(B93,核算科目!B:C,2,0)</f>
        <v>日常费用项目</v>
      </c>
      <c r="D93" s="16" t="s">
        <v>160</v>
      </c>
      <c r="E93" s="16"/>
      <c r="F93" s="29"/>
      <c r="G93" s="19"/>
      <c r="H93" s="29"/>
      <c r="I93" s="23"/>
      <c r="J93" s="29"/>
      <c r="K93" s="23"/>
      <c r="L93" s="46"/>
      <c r="M93" s="19"/>
      <c r="N93" s="46"/>
      <c r="O93" s="19"/>
      <c r="P93" s="46"/>
      <c r="Q93" s="47">
        <v>5553.76</v>
      </c>
      <c r="R93" s="46"/>
      <c r="S93" s="19">
        <v>0</v>
      </c>
      <c r="T93" s="18">
        <v>0</v>
      </c>
      <c r="U93" s="19">
        <v>0</v>
      </c>
      <c r="V93" s="18">
        <v>0</v>
      </c>
      <c r="W93" s="19">
        <v>0</v>
      </c>
      <c r="X93" s="18">
        <v>0</v>
      </c>
      <c r="Y93" s="19">
        <v>0</v>
      </c>
      <c r="Z93" s="18">
        <v>0</v>
      </c>
      <c r="AA93" s="19">
        <v>0</v>
      </c>
      <c r="AB93" s="18">
        <v>0</v>
      </c>
      <c r="AC93" s="23">
        <f t="shared" si="4"/>
        <v>5553.76</v>
      </c>
      <c r="AD93" s="18">
        <f t="shared" si="5"/>
        <v>0</v>
      </c>
    </row>
    <row r="94" customHeight="1" spans="1:30">
      <c r="A94" s="16" t="s">
        <v>41</v>
      </c>
      <c r="B94" s="17" t="s">
        <v>161</v>
      </c>
      <c r="C94" s="17" t="str">
        <f>VLOOKUP(B94,核算科目!B:C,2,0)</f>
        <v>员工成本</v>
      </c>
      <c r="D94" s="16" t="s">
        <v>162</v>
      </c>
      <c r="E94" s="16"/>
      <c r="F94" s="29"/>
      <c r="G94" s="19"/>
      <c r="H94" s="29"/>
      <c r="I94" s="23"/>
      <c r="J94" s="29"/>
      <c r="K94" s="23"/>
      <c r="L94" s="46"/>
      <c r="M94" s="19"/>
      <c r="N94" s="46"/>
      <c r="O94" s="47">
        <v>456</v>
      </c>
      <c r="P94" s="46"/>
      <c r="Q94" s="19">
        <v>0</v>
      </c>
      <c r="R94" s="46"/>
      <c r="S94" s="19">
        <v>0</v>
      </c>
      <c r="T94" s="18">
        <v>0</v>
      </c>
      <c r="U94" s="19">
        <v>0</v>
      </c>
      <c r="V94" s="18">
        <v>0</v>
      </c>
      <c r="W94" s="19">
        <v>0</v>
      </c>
      <c r="X94" s="18">
        <v>0</v>
      </c>
      <c r="Y94" s="19">
        <v>0</v>
      </c>
      <c r="Z94" s="18">
        <v>0</v>
      </c>
      <c r="AA94" s="19">
        <v>0</v>
      </c>
      <c r="AB94" s="18">
        <v>0</v>
      </c>
      <c r="AC94" s="23">
        <f t="shared" si="4"/>
        <v>456</v>
      </c>
      <c r="AD94" s="18">
        <f t="shared" si="5"/>
        <v>0</v>
      </c>
    </row>
    <row r="95" customHeight="1" spans="1:30">
      <c r="A95" s="16" t="s">
        <v>41</v>
      </c>
      <c r="B95" s="17" t="s">
        <v>85</v>
      </c>
      <c r="C95" s="17" t="str">
        <f>VLOOKUP(B95,核算科目!B:C,2,0)</f>
        <v>员工成本</v>
      </c>
      <c r="D95" s="16" t="s">
        <v>163</v>
      </c>
      <c r="E95" s="16"/>
      <c r="F95" s="29"/>
      <c r="G95" s="19"/>
      <c r="H95" s="29"/>
      <c r="I95" s="23"/>
      <c r="J95" s="29"/>
      <c r="K95" s="23"/>
      <c r="L95" s="46"/>
      <c r="M95" s="19"/>
      <c r="N95" s="46"/>
      <c r="O95" s="47">
        <v>430.7</v>
      </c>
      <c r="P95" s="46"/>
      <c r="Q95" s="19">
        <v>0</v>
      </c>
      <c r="R95" s="46"/>
      <c r="S95" s="19">
        <v>0</v>
      </c>
      <c r="T95" s="18">
        <v>0</v>
      </c>
      <c r="U95" s="19">
        <v>0</v>
      </c>
      <c r="V95" s="18">
        <v>0</v>
      </c>
      <c r="W95" s="19">
        <v>0</v>
      </c>
      <c r="X95" s="18">
        <v>0</v>
      </c>
      <c r="Y95" s="19">
        <v>0</v>
      </c>
      <c r="Z95" s="18">
        <v>0</v>
      </c>
      <c r="AA95" s="19">
        <v>0</v>
      </c>
      <c r="AB95" s="18">
        <v>0</v>
      </c>
      <c r="AC95" s="23">
        <f t="shared" si="4"/>
        <v>430.7</v>
      </c>
      <c r="AD95" s="18">
        <f t="shared" si="5"/>
        <v>0</v>
      </c>
    </row>
    <row r="96" customHeight="1" spans="1:30">
      <c r="A96" s="16" t="s">
        <v>30</v>
      </c>
      <c r="B96" s="17" t="s">
        <v>33</v>
      </c>
      <c r="C96" s="17" t="str">
        <f>VLOOKUP(B96,核算科目!B:C,2,0)</f>
        <v>日常费用项目</v>
      </c>
      <c r="D96" s="16" t="s">
        <v>164</v>
      </c>
      <c r="E96" s="16"/>
      <c r="F96" s="29"/>
      <c r="G96" s="19"/>
      <c r="H96" s="29"/>
      <c r="I96" s="23"/>
      <c r="J96" s="29"/>
      <c r="K96" s="23"/>
      <c r="L96" s="46"/>
      <c r="M96" s="19"/>
      <c r="N96" s="46"/>
      <c r="O96" s="47">
        <v>808.95</v>
      </c>
      <c r="P96" s="46"/>
      <c r="Q96" s="19">
        <v>0</v>
      </c>
      <c r="R96" s="46"/>
      <c r="S96" s="19">
        <v>0</v>
      </c>
      <c r="T96" s="18">
        <v>0</v>
      </c>
      <c r="U96" s="19">
        <v>0</v>
      </c>
      <c r="V96" s="18">
        <v>0</v>
      </c>
      <c r="W96" s="19">
        <v>3547.67</v>
      </c>
      <c r="X96" s="18">
        <v>0</v>
      </c>
      <c r="Y96" s="19">
        <v>0</v>
      </c>
      <c r="Z96" s="18">
        <v>0</v>
      </c>
      <c r="AA96" s="19">
        <v>0</v>
      </c>
      <c r="AB96" s="18">
        <v>0</v>
      </c>
      <c r="AC96" s="23">
        <f t="shared" si="4"/>
        <v>4356.62</v>
      </c>
      <c r="AD96" s="18">
        <f t="shared" si="5"/>
        <v>0</v>
      </c>
    </row>
    <row r="97" customHeight="1" spans="1:30">
      <c r="A97" s="16" t="s">
        <v>39</v>
      </c>
      <c r="B97" s="17" t="s">
        <v>33</v>
      </c>
      <c r="C97" s="17" t="str">
        <f>VLOOKUP(B97,核算科目!B:C,2,0)</f>
        <v>日常费用项目</v>
      </c>
      <c r="D97" s="16" t="s">
        <v>165</v>
      </c>
      <c r="E97" s="16"/>
      <c r="F97" s="29"/>
      <c r="G97" s="19"/>
      <c r="H97" s="29"/>
      <c r="I97" s="23"/>
      <c r="J97" s="29"/>
      <c r="K97" s="23"/>
      <c r="L97" s="46"/>
      <c r="M97" s="19"/>
      <c r="N97" s="46"/>
      <c r="O97" s="47">
        <v>432.16</v>
      </c>
      <c r="P97" s="46"/>
      <c r="Q97" s="19">
        <v>0</v>
      </c>
      <c r="R97" s="46"/>
      <c r="S97" s="19">
        <v>0</v>
      </c>
      <c r="T97" s="18">
        <v>0</v>
      </c>
      <c r="U97" s="19">
        <v>0</v>
      </c>
      <c r="V97" s="18">
        <v>0</v>
      </c>
      <c r="W97" s="19">
        <v>46633.71</v>
      </c>
      <c r="X97" s="18">
        <v>0</v>
      </c>
      <c r="Y97" s="19">
        <v>0</v>
      </c>
      <c r="Z97" s="18">
        <v>0</v>
      </c>
      <c r="AA97" s="19">
        <v>0</v>
      </c>
      <c r="AB97" s="18">
        <v>345</v>
      </c>
      <c r="AC97" s="23">
        <f t="shared" si="4"/>
        <v>47065.87</v>
      </c>
      <c r="AD97" s="18">
        <f t="shared" si="5"/>
        <v>345</v>
      </c>
    </row>
    <row r="98" customHeight="1" spans="1:30">
      <c r="A98" s="16" t="s">
        <v>41</v>
      </c>
      <c r="B98" s="17" t="s">
        <v>166</v>
      </c>
      <c r="C98" s="17" t="str">
        <f>VLOOKUP(B98,核算科目!B:C,2,0)</f>
        <v>日常费用项目</v>
      </c>
      <c r="D98" s="16" t="s">
        <v>167</v>
      </c>
      <c r="E98" s="16">
        <v>825.69</v>
      </c>
      <c r="F98" s="29"/>
      <c r="G98" s="19">
        <v>0</v>
      </c>
      <c r="H98" s="29"/>
      <c r="I98" s="23">
        <v>0</v>
      </c>
      <c r="J98" s="29"/>
      <c r="K98" s="23">
        <v>0</v>
      </c>
      <c r="L98" s="46"/>
      <c r="M98" s="19">
        <v>0</v>
      </c>
      <c r="N98" s="46"/>
      <c r="O98" s="19">
        <v>0</v>
      </c>
      <c r="P98" s="46"/>
      <c r="Q98" s="19">
        <v>0</v>
      </c>
      <c r="R98" s="46"/>
      <c r="S98" s="19">
        <v>0</v>
      </c>
      <c r="T98" s="18">
        <v>0</v>
      </c>
      <c r="U98" s="19">
        <v>0</v>
      </c>
      <c r="V98" s="18">
        <v>0</v>
      </c>
      <c r="W98" s="19">
        <v>0</v>
      </c>
      <c r="X98" s="18">
        <v>0</v>
      </c>
      <c r="Y98" s="19">
        <v>0</v>
      </c>
      <c r="Z98" s="18">
        <v>0</v>
      </c>
      <c r="AA98" s="19">
        <v>0</v>
      </c>
      <c r="AB98" s="18">
        <v>0</v>
      </c>
      <c r="AC98" s="23">
        <f t="shared" si="4"/>
        <v>825.69</v>
      </c>
      <c r="AD98" s="18">
        <f t="shared" si="5"/>
        <v>0</v>
      </c>
    </row>
    <row r="99" customHeight="1" spans="1:30">
      <c r="A99" s="16" t="s">
        <v>30</v>
      </c>
      <c r="B99" s="17" t="s">
        <v>87</v>
      </c>
      <c r="C99" s="17" t="str">
        <f>VLOOKUP(B99,核算科目!B:C,2,0)</f>
        <v>日常费用项目</v>
      </c>
      <c r="D99" s="16" t="s">
        <v>168</v>
      </c>
      <c r="E99" s="16"/>
      <c r="F99" s="29"/>
      <c r="G99" s="19"/>
      <c r="H99" s="29"/>
      <c r="I99" s="23"/>
      <c r="J99" s="29"/>
      <c r="K99" s="23"/>
      <c r="L99" s="46"/>
      <c r="M99" s="19"/>
      <c r="N99" s="46"/>
      <c r="O99" s="19"/>
      <c r="P99" s="46"/>
      <c r="Q99" s="19"/>
      <c r="R99" s="46"/>
      <c r="S99" s="19"/>
      <c r="T99" s="18"/>
      <c r="U99" s="19">
        <v>0</v>
      </c>
      <c r="V99" s="18">
        <v>2.73</v>
      </c>
      <c r="W99" s="19">
        <v>0</v>
      </c>
      <c r="X99" s="18">
        <v>0</v>
      </c>
      <c r="Y99" s="19">
        <v>0</v>
      </c>
      <c r="Z99" s="18">
        <v>0</v>
      </c>
      <c r="AA99" s="19">
        <v>0</v>
      </c>
      <c r="AB99" s="18">
        <v>0</v>
      </c>
      <c r="AC99" s="23">
        <f t="shared" si="4"/>
        <v>0</v>
      </c>
      <c r="AD99" s="18">
        <f t="shared" si="5"/>
        <v>2.73</v>
      </c>
    </row>
    <row r="100" customHeight="1" spans="1:30">
      <c r="A100" s="16" t="s">
        <v>30</v>
      </c>
      <c r="B100" s="17" t="s">
        <v>87</v>
      </c>
      <c r="C100" s="17" t="str">
        <f>VLOOKUP(B100,核算科目!B:C,2,0)</f>
        <v>日常费用项目</v>
      </c>
      <c r="D100" s="16" t="s">
        <v>169</v>
      </c>
      <c r="E100" s="16"/>
      <c r="F100" s="29"/>
      <c r="G100" s="19"/>
      <c r="H100" s="29"/>
      <c r="I100" s="23"/>
      <c r="J100" s="29"/>
      <c r="K100" s="23"/>
      <c r="L100" s="46"/>
      <c r="M100" s="19"/>
      <c r="N100" s="46"/>
      <c r="O100" s="19"/>
      <c r="P100" s="46"/>
      <c r="Q100" s="19"/>
      <c r="R100" s="46"/>
      <c r="S100" s="19"/>
      <c r="T100" s="18"/>
      <c r="U100" s="19">
        <v>0</v>
      </c>
      <c r="V100" s="18">
        <v>169.01</v>
      </c>
      <c r="W100" s="19">
        <v>0</v>
      </c>
      <c r="X100" s="18">
        <v>0</v>
      </c>
      <c r="Y100" s="19">
        <v>0</v>
      </c>
      <c r="Z100" s="18">
        <v>0</v>
      </c>
      <c r="AA100" s="19">
        <v>0</v>
      </c>
      <c r="AB100" s="18">
        <v>0</v>
      </c>
      <c r="AC100" s="23">
        <f t="shared" si="4"/>
        <v>0</v>
      </c>
      <c r="AD100" s="18">
        <f t="shared" si="5"/>
        <v>169.01</v>
      </c>
    </row>
    <row r="101" customHeight="1" spans="1:30">
      <c r="A101" s="16" t="s">
        <v>41</v>
      </c>
      <c r="B101" s="17" t="s">
        <v>121</v>
      </c>
      <c r="C101" s="17" t="str">
        <f>VLOOKUP(B101,核算科目!B:C,2,0)</f>
        <v>非付现费用</v>
      </c>
      <c r="D101" s="16" t="s">
        <v>170</v>
      </c>
      <c r="E101" s="16"/>
      <c r="F101" s="29"/>
      <c r="G101" s="19"/>
      <c r="H101" s="29"/>
      <c r="I101" s="23"/>
      <c r="J101" s="29"/>
      <c r="K101" s="23"/>
      <c r="L101" s="46"/>
      <c r="M101" s="19"/>
      <c r="N101" s="46"/>
      <c r="O101" s="19"/>
      <c r="P101" s="46"/>
      <c r="Q101" s="19"/>
      <c r="R101" s="46"/>
      <c r="S101" s="19"/>
      <c r="T101" s="18"/>
      <c r="U101" s="19">
        <v>0</v>
      </c>
      <c r="V101" s="18">
        <v>120</v>
      </c>
      <c r="W101" s="19">
        <v>0</v>
      </c>
      <c r="X101" s="18">
        <v>120</v>
      </c>
      <c r="Y101" s="19">
        <v>0</v>
      </c>
      <c r="Z101" s="18">
        <v>120</v>
      </c>
      <c r="AA101" s="19">
        <v>0</v>
      </c>
      <c r="AB101" s="18">
        <v>120</v>
      </c>
      <c r="AC101" s="23">
        <f t="shared" si="4"/>
        <v>0</v>
      </c>
      <c r="AD101" s="18">
        <f t="shared" si="5"/>
        <v>480</v>
      </c>
    </row>
    <row r="102" customHeight="1" spans="1:30">
      <c r="A102" s="16" t="s">
        <v>41</v>
      </c>
      <c r="B102" s="17" t="s">
        <v>93</v>
      </c>
      <c r="C102" s="17" t="str">
        <f>VLOOKUP(B102,核算科目!B:C,2,0)</f>
        <v>日常费用项目</v>
      </c>
      <c r="D102" s="16" t="s">
        <v>171</v>
      </c>
      <c r="E102" s="16">
        <v>3000</v>
      </c>
      <c r="F102" s="29"/>
      <c r="G102" s="19">
        <v>2000</v>
      </c>
      <c r="H102" s="29"/>
      <c r="I102" s="23">
        <v>2000</v>
      </c>
      <c r="J102" s="29"/>
      <c r="K102" s="23">
        <v>-2512.2</v>
      </c>
      <c r="L102" s="46"/>
      <c r="M102" s="19">
        <v>2000</v>
      </c>
      <c r="N102" s="46"/>
      <c r="O102" s="19">
        <v>2000</v>
      </c>
      <c r="P102" s="46"/>
      <c r="Q102" s="19">
        <v>2012.2</v>
      </c>
      <c r="R102" s="46"/>
      <c r="S102" s="19">
        <v>4834.8</v>
      </c>
      <c r="T102" s="18">
        <v>0</v>
      </c>
      <c r="U102" s="19">
        <v>819.6</v>
      </c>
      <c r="V102" s="18">
        <v>0</v>
      </c>
      <c r="W102" s="19">
        <v>1964</v>
      </c>
      <c r="X102" s="18">
        <v>0</v>
      </c>
      <c r="Y102" s="19">
        <v>-951.2</v>
      </c>
      <c r="Z102" s="18">
        <v>0</v>
      </c>
      <c r="AA102" s="19">
        <v>0</v>
      </c>
      <c r="AB102" s="18">
        <v>0</v>
      </c>
      <c r="AC102" s="23">
        <f t="shared" si="4"/>
        <v>17167.2</v>
      </c>
      <c r="AD102" s="18">
        <f t="shared" si="5"/>
        <v>0</v>
      </c>
    </row>
    <row r="103" customHeight="1" spans="1:30">
      <c r="A103" s="16" t="s">
        <v>39</v>
      </c>
      <c r="B103" s="17" t="s">
        <v>161</v>
      </c>
      <c r="C103" s="17" t="str">
        <f>VLOOKUP(B103,核算科目!B:C,2,0)</f>
        <v>员工成本</v>
      </c>
      <c r="D103" s="22" t="s">
        <v>172</v>
      </c>
      <c r="E103" s="16"/>
      <c r="F103" s="29"/>
      <c r="G103" s="19"/>
      <c r="H103" s="29"/>
      <c r="I103" s="23"/>
      <c r="J103" s="29"/>
      <c r="K103" s="23"/>
      <c r="L103" s="46"/>
      <c r="M103" s="19"/>
      <c r="N103" s="46"/>
      <c r="O103" s="19"/>
      <c r="P103" s="46"/>
      <c r="Q103" s="19"/>
      <c r="R103" s="46"/>
      <c r="S103" s="23">
        <v>100</v>
      </c>
      <c r="T103" s="18">
        <v>0</v>
      </c>
      <c r="U103" s="19">
        <v>0</v>
      </c>
      <c r="V103" s="18">
        <v>0</v>
      </c>
      <c r="W103" s="19">
        <v>0</v>
      </c>
      <c r="X103" s="18">
        <v>0</v>
      </c>
      <c r="Y103" s="19">
        <v>0</v>
      </c>
      <c r="Z103" s="18">
        <v>0</v>
      </c>
      <c r="AA103" s="19">
        <v>0</v>
      </c>
      <c r="AB103" s="18">
        <v>0</v>
      </c>
      <c r="AC103" s="23">
        <f t="shared" si="4"/>
        <v>100</v>
      </c>
      <c r="AD103" s="18">
        <f t="shared" si="5"/>
        <v>0</v>
      </c>
    </row>
    <row r="104" customHeight="1" spans="1:30">
      <c r="A104" s="16" t="s">
        <v>41</v>
      </c>
      <c r="B104" s="17" t="s">
        <v>87</v>
      </c>
      <c r="C104" s="17" t="str">
        <f>VLOOKUP(B104,核算科目!B:C,2,0)</f>
        <v>日常费用项目</v>
      </c>
      <c r="D104" s="16" t="s">
        <v>173</v>
      </c>
      <c r="E104" s="16"/>
      <c r="F104" s="29"/>
      <c r="G104" s="19"/>
      <c r="H104" s="29"/>
      <c r="I104" s="23"/>
      <c r="J104" s="29"/>
      <c r="K104" s="23"/>
      <c r="L104" s="46"/>
      <c r="M104" s="19"/>
      <c r="N104" s="46"/>
      <c r="O104" s="19"/>
      <c r="P104" s="46"/>
      <c r="Q104" s="19"/>
      <c r="R104" s="46"/>
      <c r="S104" s="23"/>
      <c r="T104" s="18"/>
      <c r="U104" s="19"/>
      <c r="V104" s="18"/>
      <c r="W104" s="19"/>
      <c r="X104" s="18"/>
      <c r="Y104" s="19"/>
      <c r="Z104" s="18">
        <v>161.01</v>
      </c>
      <c r="AA104" s="19"/>
      <c r="AB104" s="18">
        <v>0</v>
      </c>
      <c r="AC104" s="23"/>
      <c r="AD104" s="18">
        <f t="shared" ref="AD104:AD110" si="6">F104+H104+J104+L104+N104+P104+R104+T104+V104+X104+Z104+AB104</f>
        <v>161.01</v>
      </c>
    </row>
    <row r="105" customHeight="1" spans="1:30">
      <c r="A105" s="16" t="s">
        <v>41</v>
      </c>
      <c r="B105" s="17" t="s">
        <v>87</v>
      </c>
      <c r="C105" s="17" t="str">
        <f>VLOOKUP(B105,核算科目!B:C,2,0)</f>
        <v>日常费用项目</v>
      </c>
      <c r="D105" s="16" t="s">
        <v>174</v>
      </c>
      <c r="E105" s="16"/>
      <c r="F105" s="29"/>
      <c r="G105" s="19"/>
      <c r="H105" s="29"/>
      <c r="I105" s="23"/>
      <c r="J105" s="29"/>
      <c r="K105" s="23"/>
      <c r="L105" s="46"/>
      <c r="M105" s="19"/>
      <c r="N105" s="46"/>
      <c r="O105" s="19"/>
      <c r="P105" s="46"/>
      <c r="Q105" s="19"/>
      <c r="R105" s="46"/>
      <c r="S105" s="23"/>
      <c r="T105" s="18"/>
      <c r="U105" s="19"/>
      <c r="V105" s="18"/>
      <c r="W105" s="19"/>
      <c r="X105" s="18"/>
      <c r="Y105" s="19"/>
      <c r="Z105" s="18">
        <v>114.16</v>
      </c>
      <c r="AA105" s="19"/>
      <c r="AB105" s="18">
        <v>0</v>
      </c>
      <c r="AC105" s="23"/>
      <c r="AD105" s="18">
        <f t="shared" si="6"/>
        <v>114.16</v>
      </c>
    </row>
    <row r="106" customHeight="1" spans="1:30">
      <c r="A106" s="16" t="s">
        <v>41</v>
      </c>
      <c r="B106" s="17" t="s">
        <v>33</v>
      </c>
      <c r="C106" s="17" t="str">
        <f>VLOOKUP(B106,核算科目!B:C,2,0)</f>
        <v>日常费用项目</v>
      </c>
      <c r="D106" s="16" t="s">
        <v>175</v>
      </c>
      <c r="E106" s="16"/>
      <c r="F106" s="29"/>
      <c r="G106" s="19"/>
      <c r="H106" s="29"/>
      <c r="I106" s="23"/>
      <c r="J106" s="29"/>
      <c r="K106" s="23"/>
      <c r="L106" s="46"/>
      <c r="M106" s="19"/>
      <c r="N106" s="46"/>
      <c r="O106" s="19"/>
      <c r="P106" s="46"/>
      <c r="Q106" s="19"/>
      <c r="R106" s="46"/>
      <c r="S106" s="23"/>
      <c r="T106" s="18"/>
      <c r="U106" s="19"/>
      <c r="V106" s="18"/>
      <c r="W106" s="47">
        <v>702.64</v>
      </c>
      <c r="X106" s="18"/>
      <c r="Y106" s="19">
        <v>0</v>
      </c>
      <c r="Z106" s="18">
        <v>0</v>
      </c>
      <c r="AA106" s="19">
        <v>0</v>
      </c>
      <c r="AB106" s="18">
        <v>0</v>
      </c>
      <c r="AC106" s="23">
        <f>E106+G106+I106+K106+M106+O106+Q106+S106+U106+W106+Y106+AA106</f>
        <v>702.64</v>
      </c>
      <c r="AD106" s="18">
        <f t="shared" si="6"/>
        <v>0</v>
      </c>
    </row>
    <row r="107" customHeight="1" spans="1:30">
      <c r="A107" s="16" t="s">
        <v>41</v>
      </c>
      <c r="B107" s="17" t="s">
        <v>119</v>
      </c>
      <c r="C107" s="17" t="str">
        <f>VLOOKUP(B107,核算科目!B:C,2,0)</f>
        <v>日常费用项目</v>
      </c>
      <c r="D107" s="22" t="s">
        <v>176</v>
      </c>
      <c r="E107" s="16"/>
      <c r="F107" s="29"/>
      <c r="G107" s="19"/>
      <c r="H107" s="29"/>
      <c r="I107" s="23"/>
      <c r="J107" s="29"/>
      <c r="K107" s="23"/>
      <c r="L107" s="46"/>
      <c r="M107" s="19"/>
      <c r="N107" s="46"/>
      <c r="O107" s="19"/>
      <c r="P107" s="46"/>
      <c r="Q107" s="19"/>
      <c r="R107" s="46"/>
      <c r="S107" s="23">
        <v>65653.72</v>
      </c>
      <c r="T107" s="18">
        <v>0</v>
      </c>
      <c r="U107" s="19">
        <v>0</v>
      </c>
      <c r="V107" s="18">
        <v>0</v>
      </c>
      <c r="W107" s="19">
        <v>0</v>
      </c>
      <c r="X107" s="18">
        <v>0</v>
      </c>
      <c r="Y107" s="19">
        <v>-65653.72</v>
      </c>
      <c r="Z107" s="18">
        <v>0</v>
      </c>
      <c r="AA107" s="19">
        <v>0</v>
      </c>
      <c r="AB107" s="18">
        <v>0</v>
      </c>
      <c r="AC107" s="23">
        <f>E107+G107+I107+K107+M107+O107+Q107+S107+U107+W107+Y107+AA107</f>
        <v>0</v>
      </c>
      <c r="AD107" s="18">
        <f t="shared" si="6"/>
        <v>0</v>
      </c>
    </row>
    <row r="108" customHeight="1" spans="1:30">
      <c r="A108" s="16" t="s">
        <v>30</v>
      </c>
      <c r="B108" s="17" t="s">
        <v>121</v>
      </c>
      <c r="C108" s="17" t="str">
        <f>VLOOKUP(B108,核算科目!B:C,2,0)</f>
        <v>非付现费用</v>
      </c>
      <c r="D108" s="16" t="s">
        <v>177</v>
      </c>
      <c r="E108" s="16">
        <v>389.65</v>
      </c>
      <c r="F108" s="29"/>
      <c r="G108" s="19">
        <v>389.65</v>
      </c>
      <c r="H108" s="29"/>
      <c r="I108" s="23">
        <v>389.65</v>
      </c>
      <c r="J108" s="29"/>
      <c r="K108" s="23">
        <v>389.65</v>
      </c>
      <c r="L108" s="46"/>
      <c r="M108" s="19">
        <v>389.65</v>
      </c>
      <c r="N108" s="46"/>
      <c r="O108" s="19">
        <v>389.65</v>
      </c>
      <c r="P108" s="46"/>
      <c r="Q108" s="19">
        <v>326.6</v>
      </c>
      <c r="R108" s="46"/>
      <c r="S108" s="19">
        <v>326.6</v>
      </c>
      <c r="T108" s="18">
        <v>0</v>
      </c>
      <c r="U108" s="19">
        <v>326.6</v>
      </c>
      <c r="V108" s="18">
        <v>0</v>
      </c>
      <c r="W108" s="19">
        <v>326.84</v>
      </c>
      <c r="X108" s="18">
        <v>0</v>
      </c>
      <c r="Y108" s="19">
        <v>0</v>
      </c>
      <c r="Z108" s="18">
        <v>0</v>
      </c>
      <c r="AA108" s="19">
        <v>0</v>
      </c>
      <c r="AB108" s="18">
        <v>0</v>
      </c>
      <c r="AC108" s="23">
        <f>E108+G108+I108+K108+M108+O108+Q108+S108+U108+W108+Y108+AA108</f>
        <v>3644.54</v>
      </c>
      <c r="AD108" s="18">
        <f t="shared" si="6"/>
        <v>0</v>
      </c>
    </row>
    <row r="109" customHeight="1" spans="1:30">
      <c r="A109" s="16" t="s">
        <v>30</v>
      </c>
      <c r="B109" s="17" t="s">
        <v>124</v>
      </c>
      <c r="C109" s="17" t="str">
        <f>VLOOKUP(B109,核算科目!B:C,2,0)</f>
        <v>非付现费用</v>
      </c>
      <c r="D109" s="16" t="s">
        <v>178</v>
      </c>
      <c r="E109" s="16">
        <v>167.44</v>
      </c>
      <c r="F109" s="29"/>
      <c r="G109" s="19">
        <v>167.44</v>
      </c>
      <c r="H109" s="29"/>
      <c r="I109" s="23">
        <v>167.44</v>
      </c>
      <c r="J109" s="29"/>
      <c r="K109" s="23">
        <v>167.44</v>
      </c>
      <c r="L109" s="46"/>
      <c r="M109" s="19">
        <v>167.44</v>
      </c>
      <c r="N109" s="46"/>
      <c r="O109" s="19">
        <v>59.55</v>
      </c>
      <c r="P109" s="46"/>
      <c r="Q109" s="19">
        <v>59.55</v>
      </c>
      <c r="R109" s="46"/>
      <c r="S109" s="19">
        <v>59.55</v>
      </c>
      <c r="T109" s="18">
        <v>0</v>
      </c>
      <c r="U109" s="19">
        <v>59.55</v>
      </c>
      <c r="V109" s="18">
        <v>0</v>
      </c>
      <c r="W109" s="19">
        <v>59.55</v>
      </c>
      <c r="X109" s="18">
        <v>0</v>
      </c>
      <c r="Y109" s="19">
        <v>0</v>
      </c>
      <c r="Z109" s="18">
        <v>0</v>
      </c>
      <c r="AA109" s="19">
        <v>0</v>
      </c>
      <c r="AB109" s="18">
        <v>0</v>
      </c>
      <c r="AC109" s="23">
        <f>E109+G109+I109+K109+M109+O109+Q109+S109+U109+W109+Y109+AA109</f>
        <v>1134.95</v>
      </c>
      <c r="AD109" s="18">
        <f t="shared" si="6"/>
        <v>0</v>
      </c>
    </row>
    <row r="110" customHeight="1" spans="1:30">
      <c r="A110" s="33" t="s">
        <v>39</v>
      </c>
      <c r="B110" s="34" t="s">
        <v>179</v>
      </c>
      <c r="C110" s="34" t="str">
        <f>VLOOKUP(B110,核算科目!B:C,2,0)</f>
        <v>非付现费用</v>
      </c>
      <c r="D110" s="33" t="s">
        <v>180</v>
      </c>
      <c r="E110" s="16">
        <v>3955.58</v>
      </c>
      <c r="F110" s="29"/>
      <c r="G110" s="19">
        <v>3955.58</v>
      </c>
      <c r="H110" s="29"/>
      <c r="I110" s="23">
        <v>3955.58</v>
      </c>
      <c r="J110" s="29"/>
      <c r="K110" s="23">
        <v>3955.58</v>
      </c>
      <c r="L110" s="46"/>
      <c r="M110" s="19">
        <v>3955.58</v>
      </c>
      <c r="N110" s="46"/>
      <c r="O110" s="19">
        <v>3955.58</v>
      </c>
      <c r="P110" s="46"/>
      <c r="Q110" s="19">
        <v>3955.58</v>
      </c>
      <c r="R110" s="46"/>
      <c r="S110" s="19">
        <v>3955.58</v>
      </c>
      <c r="T110" s="18">
        <v>0</v>
      </c>
      <c r="U110" s="19">
        <v>3955.58</v>
      </c>
      <c r="V110" s="18">
        <v>0</v>
      </c>
      <c r="W110" s="19">
        <v>3955.58</v>
      </c>
      <c r="X110" s="18">
        <v>0</v>
      </c>
      <c r="Y110" s="19">
        <v>3955.58</v>
      </c>
      <c r="Z110" s="18">
        <v>0</v>
      </c>
      <c r="AA110" s="19">
        <v>3955.72</v>
      </c>
      <c r="AB110" s="55">
        <f>Sheet1!F13</f>
        <v>342000</v>
      </c>
      <c r="AC110" s="23">
        <f>E110+G110+I110+K110+M110+O110+Q110+S110+U110+W110+Y110+AA110</f>
        <v>47467.1</v>
      </c>
      <c r="AD110" s="18">
        <f t="shared" si="6"/>
        <v>342000</v>
      </c>
    </row>
    <row r="111" customHeight="1" spans="1:30">
      <c r="A111" s="35" t="s">
        <v>181</v>
      </c>
      <c r="B111" s="35"/>
      <c r="C111" s="35"/>
      <c r="D111" s="36"/>
      <c r="E111" s="17">
        <f t="shared" ref="E111:K111" si="7">SUM(E2:E110)</f>
        <v>667096.16</v>
      </c>
      <c r="F111" s="37">
        <f t="shared" si="7"/>
        <v>483940.04</v>
      </c>
      <c r="G111" s="17">
        <f t="shared" si="7"/>
        <v>709805.42</v>
      </c>
      <c r="H111" s="37">
        <f t="shared" si="7"/>
        <v>827879.68</v>
      </c>
      <c r="I111" s="17">
        <f t="shared" si="7"/>
        <v>579134.14</v>
      </c>
      <c r="J111" s="37">
        <f t="shared" si="7"/>
        <v>656316.57</v>
      </c>
      <c r="K111" s="17">
        <f t="shared" si="7"/>
        <v>693886.61</v>
      </c>
      <c r="L111" s="37">
        <f t="shared" ref="L111:Z111" si="8">SUM(L2:L110)</f>
        <v>633429.78</v>
      </c>
      <c r="M111" s="17">
        <f t="shared" si="8"/>
        <v>697935.18</v>
      </c>
      <c r="N111" s="37">
        <f t="shared" si="8"/>
        <v>645552.47</v>
      </c>
      <c r="O111" s="19">
        <f t="shared" si="8"/>
        <v>670390.59</v>
      </c>
      <c r="P111" s="37">
        <f t="shared" si="8"/>
        <v>654450.39</v>
      </c>
      <c r="Q111" s="19">
        <f t="shared" si="8"/>
        <v>748004.63</v>
      </c>
      <c r="R111" s="37">
        <f t="shared" si="8"/>
        <v>773555.28</v>
      </c>
      <c r="S111" s="48">
        <f t="shared" si="8"/>
        <v>746704.06</v>
      </c>
      <c r="T111" s="49">
        <f t="shared" si="8"/>
        <v>757274.54</v>
      </c>
      <c r="U111" s="19">
        <f t="shared" si="8"/>
        <v>688473.14</v>
      </c>
      <c r="V111" s="49">
        <f t="shared" si="8"/>
        <v>631139.25</v>
      </c>
      <c r="W111" s="50">
        <f t="shared" si="8"/>
        <v>787261.51</v>
      </c>
      <c r="X111" s="49">
        <f t="shared" si="8"/>
        <v>676683.71</v>
      </c>
      <c r="Y111" s="50">
        <f t="shared" si="8"/>
        <v>635136.25</v>
      </c>
      <c r="Z111" s="18">
        <f t="shared" si="8"/>
        <v>757914.23</v>
      </c>
      <c r="AA111" s="50">
        <f>SUM(AA2:AA110)-144312.26</f>
        <v>697475.95</v>
      </c>
      <c r="AB111" s="18">
        <f>SUM(AB2:AB110)</f>
        <v>1024657.42</v>
      </c>
      <c r="AC111" s="50">
        <f>SUM(AC2:AC110)-144312.26</f>
        <v>8321303.64</v>
      </c>
      <c r="AD111" s="49">
        <f>SUM(AD2:AD110)</f>
        <v>8522793.36</v>
      </c>
    </row>
    <row r="112" customHeight="1" spans="1:30">
      <c r="A112" s="35" t="s">
        <v>182</v>
      </c>
      <c r="B112" s="35"/>
      <c r="C112" s="35"/>
      <c r="D112" s="36" t="s">
        <v>182</v>
      </c>
      <c r="E112" s="38">
        <v>114310907.73</v>
      </c>
      <c r="F112" s="39">
        <v>109133224.9</v>
      </c>
      <c r="G112" s="38">
        <v>88828856.31</v>
      </c>
      <c r="H112" s="39">
        <v>110166839.56</v>
      </c>
      <c r="I112" s="38">
        <v>118929905.53</v>
      </c>
      <c r="J112" s="39">
        <v>109246889.27</v>
      </c>
      <c r="K112" s="38">
        <v>108730432.27</v>
      </c>
      <c r="L112" s="39">
        <v>122184375.35</v>
      </c>
      <c r="M112" s="38">
        <v>99562929.6499999</v>
      </c>
      <c r="N112" s="39">
        <v>90146243.44</v>
      </c>
      <c r="O112" s="38">
        <v>97011097.7600001</v>
      </c>
      <c r="P112" s="39">
        <v>114064220.57</v>
      </c>
      <c r="Q112" s="38">
        <v>107265535.14</v>
      </c>
      <c r="R112" s="39">
        <v>104094284.16</v>
      </c>
      <c r="S112" s="38">
        <v>97270174.59</v>
      </c>
      <c r="T112" s="39">
        <v>103495640.36</v>
      </c>
      <c r="U112" s="38">
        <v>125129577.99</v>
      </c>
      <c r="V112" s="39">
        <v>141344881.01</v>
      </c>
      <c r="W112" s="51">
        <v>96005359.98</v>
      </c>
      <c r="X112" s="39">
        <v>92764401.3899999</v>
      </c>
      <c r="Y112" s="51">
        <v>100958576</v>
      </c>
      <c r="Z112" s="18">
        <v>111612074.66</v>
      </c>
      <c r="AA112" s="51">
        <v>116093995.38</v>
      </c>
      <c r="AB112" s="39">
        <v>112117905.08</v>
      </c>
      <c r="AC112" s="38">
        <f>E112+G112+I112+K112+M112+O112+Q112+S112+U112+W112+Y112+AA112</f>
        <v>1270097348.33</v>
      </c>
      <c r="AD112" s="39">
        <f>F112+H112+J112+L112+N112+P112+R112+T112+V112+X112+Z112+AB112</f>
        <v>1320370979.75</v>
      </c>
    </row>
    <row r="113" ht="14.4" spans="1:30">
      <c r="A113" s="35" t="s">
        <v>183</v>
      </c>
      <c r="B113" s="35"/>
      <c r="C113" s="35"/>
      <c r="D113" s="36" t="s">
        <v>183</v>
      </c>
      <c r="E113" s="40">
        <f>E111/E112</f>
        <v>0.00583580493976714</v>
      </c>
      <c r="F113" s="41">
        <f>F111/F112</f>
        <v>0.00443439695329667</v>
      </c>
      <c r="G113" s="40">
        <f t="shared" ref="G113:AD113" si="9">G111/G112</f>
        <v>0.00799070763134539</v>
      </c>
      <c r="H113" s="41">
        <f t="shared" si="9"/>
        <v>0.00751478106575902</v>
      </c>
      <c r="I113" s="40">
        <f t="shared" si="9"/>
        <v>0.00486954174746161</v>
      </c>
      <c r="J113" s="41">
        <f t="shared" si="9"/>
        <v>0.0060076453836405</v>
      </c>
      <c r="K113" s="40">
        <f t="shared" si="9"/>
        <v>0.00638171481078027</v>
      </c>
      <c r="L113" s="41">
        <f t="shared" si="9"/>
        <v>0.00518421261462872</v>
      </c>
      <c r="M113" s="40">
        <f t="shared" si="9"/>
        <v>0.00700999038953049</v>
      </c>
      <c r="N113" s="41">
        <f t="shared" si="9"/>
        <v>0.00716116884481903</v>
      </c>
      <c r="O113" s="40">
        <f t="shared" si="9"/>
        <v>0.00691045257170997</v>
      </c>
      <c r="P113" s="41">
        <f t="shared" si="9"/>
        <v>0.00573756070685085</v>
      </c>
      <c r="Q113" s="40">
        <f t="shared" si="9"/>
        <v>0.00697339205014663</v>
      </c>
      <c r="R113" s="41">
        <f t="shared" si="9"/>
        <v>0.00743129448693833</v>
      </c>
      <c r="S113" s="40">
        <f t="shared" si="9"/>
        <v>0.0076765983318875</v>
      </c>
      <c r="T113" s="41">
        <f t="shared" si="9"/>
        <v>0.00731697042856965</v>
      </c>
      <c r="U113" s="40">
        <f t="shared" si="9"/>
        <v>0.00550208153067551</v>
      </c>
      <c r="V113" s="41">
        <f t="shared" si="9"/>
        <v>0.00446524306710016</v>
      </c>
      <c r="W113" s="52">
        <f t="shared" si="9"/>
        <v>0.0082001828873305</v>
      </c>
      <c r="X113" s="41">
        <f t="shared" si="9"/>
        <v>0.00729464859213706</v>
      </c>
      <c r="Y113" s="52">
        <f t="shared" si="9"/>
        <v>0.00629105792855081</v>
      </c>
      <c r="Z113" s="41">
        <f t="shared" si="9"/>
        <v>0.00679061143078657</v>
      </c>
      <c r="AA113" s="52">
        <f t="shared" si="9"/>
        <v>0.00600785551153628</v>
      </c>
      <c r="AB113" s="41">
        <f t="shared" si="9"/>
        <v>0.0091391060087046</v>
      </c>
      <c r="AC113" s="40">
        <f t="shared" si="9"/>
        <v>0.00655170538773374</v>
      </c>
      <c r="AD113" s="41">
        <f t="shared" si="9"/>
        <v>0.00645484753202748</v>
      </c>
    </row>
    <row r="114" customHeight="1" spans="1:23">
      <c r="A114" s="42"/>
      <c r="B114" s="42"/>
      <c r="C114" s="42"/>
      <c r="D114" s="43"/>
      <c r="S114" s="53"/>
      <c r="U114" s="53"/>
      <c r="W114" s="53"/>
    </row>
    <row r="115" customHeight="1" spans="1:30">
      <c r="A115" s="35" t="s">
        <v>184</v>
      </c>
      <c r="B115" s="35"/>
      <c r="C115" s="35"/>
      <c r="D115" s="36" t="s">
        <v>184</v>
      </c>
      <c r="E115" s="44">
        <v>119003666.69</v>
      </c>
      <c r="F115" s="45">
        <v>113650803.54</v>
      </c>
      <c r="G115" s="44">
        <v>95473205.32</v>
      </c>
      <c r="H115" s="45">
        <v>120291843.56</v>
      </c>
      <c r="I115" s="44">
        <v>125547644.65</v>
      </c>
      <c r="J115" s="45">
        <v>117631990.16</v>
      </c>
      <c r="K115" s="44">
        <v>114714988.41</v>
      </c>
      <c r="L115" s="45">
        <v>130688530.67</v>
      </c>
      <c r="M115" s="44">
        <v>106515794.69</v>
      </c>
      <c r="N115" s="45">
        <v>98009082.7</v>
      </c>
      <c r="O115" s="44">
        <v>103701940.19</v>
      </c>
      <c r="P115" s="45">
        <v>124537804.63</v>
      </c>
      <c r="Q115" s="44">
        <v>114935434.26</v>
      </c>
      <c r="R115" s="45">
        <v>112762136.69</v>
      </c>
      <c r="S115" s="54">
        <v>104791111.35</v>
      </c>
      <c r="T115" s="49">
        <v>113758466.06</v>
      </c>
      <c r="U115" s="54">
        <v>132239427.03</v>
      </c>
      <c r="V115" s="49">
        <v>150542869.49</v>
      </c>
      <c r="W115" s="50">
        <v>103849946.09</v>
      </c>
      <c r="X115" s="49">
        <v>103187523.85</v>
      </c>
      <c r="Y115" s="50">
        <v>108373367.92</v>
      </c>
      <c r="Z115" s="49">
        <v>122650225.69</v>
      </c>
      <c r="AA115" s="50">
        <v>124450519.76</v>
      </c>
      <c r="AB115" s="49">
        <v>120460476.07</v>
      </c>
      <c r="AC115" s="44">
        <f>E115+G115+I115+K115+M115+O115+Q115+S115+U115+W115+Y115+AA115</f>
        <v>1353597046.36</v>
      </c>
      <c r="AD115" s="49">
        <f>F115+H115+J115+L115+N115+P115+R115+T115+V115+X115+Z115+AB115</f>
        <v>1428171753.11</v>
      </c>
    </row>
    <row r="116" customHeight="1" spans="1:30">
      <c r="A116" s="35" t="s">
        <v>183</v>
      </c>
      <c r="B116" s="35"/>
      <c r="C116" s="35"/>
      <c r="D116" s="36" t="s">
        <v>183</v>
      </c>
      <c r="E116" s="40">
        <f>E111/E115</f>
        <v>0.00560567735898222</v>
      </c>
      <c r="F116" s="41">
        <f t="shared" ref="F116:AD116" si="10">F111/F115</f>
        <v>0.00425813126635462</v>
      </c>
      <c r="G116" s="40">
        <f t="shared" si="10"/>
        <v>0.00743460343266917</v>
      </c>
      <c r="H116" s="41">
        <f t="shared" si="10"/>
        <v>0.00688225947411858</v>
      </c>
      <c r="I116" s="40">
        <f t="shared" si="10"/>
        <v>0.00461286344012667</v>
      </c>
      <c r="J116" s="41">
        <f t="shared" si="10"/>
        <v>0.00557940547556235</v>
      </c>
      <c r="K116" s="40">
        <f t="shared" si="10"/>
        <v>0.00604878769215403</v>
      </c>
      <c r="L116" s="41">
        <f t="shared" si="10"/>
        <v>0.00484686587837969</v>
      </c>
      <c r="M116" s="40">
        <f t="shared" si="10"/>
        <v>0.00655241020386927</v>
      </c>
      <c r="N116" s="41">
        <f t="shared" si="10"/>
        <v>0.00658665964639214</v>
      </c>
      <c r="O116" s="40">
        <f t="shared" si="10"/>
        <v>0.00646459062165788</v>
      </c>
      <c r="P116" s="41">
        <f t="shared" si="10"/>
        <v>0.00525503393884582</v>
      </c>
      <c r="Q116" s="40">
        <f t="shared" si="10"/>
        <v>0.00650804196996297</v>
      </c>
      <c r="R116" s="41">
        <f t="shared" si="10"/>
        <v>0.00686006227539497</v>
      </c>
      <c r="S116" s="52">
        <f t="shared" si="10"/>
        <v>0.00712564310446165</v>
      </c>
      <c r="T116" s="41">
        <f t="shared" si="10"/>
        <v>0.00665686314371177</v>
      </c>
      <c r="U116" s="52">
        <f t="shared" si="10"/>
        <v>0.00520626227338245</v>
      </c>
      <c r="V116" s="41">
        <f t="shared" si="10"/>
        <v>0.00419242207975798</v>
      </c>
      <c r="W116" s="52">
        <f t="shared" si="10"/>
        <v>0.00758075992950186</v>
      </c>
      <c r="X116" s="41">
        <f t="shared" si="10"/>
        <v>0.00655780548609414</v>
      </c>
      <c r="Y116" s="52">
        <f t="shared" si="10"/>
        <v>0.00586063035771713</v>
      </c>
      <c r="Z116" s="41">
        <f t="shared" si="10"/>
        <v>0.00617947684756519</v>
      </c>
      <c r="AA116" s="52">
        <f t="shared" si="10"/>
        <v>0.00560444384921065</v>
      </c>
      <c r="AB116" s="41">
        <f t="shared" si="10"/>
        <v>0.00850617109801698</v>
      </c>
      <c r="AC116" s="40">
        <f t="shared" si="10"/>
        <v>0.00614754860937166</v>
      </c>
      <c r="AD116" s="56">
        <f t="shared" si="10"/>
        <v>0.00596762493127363</v>
      </c>
    </row>
    <row r="121" customHeight="1" spans="24:28">
      <c r="X121" s="23"/>
      <c r="Y121" s="57"/>
      <c r="Z121" s="57"/>
      <c r="AA121" s="57"/>
      <c r="AB121" s="57"/>
    </row>
  </sheetData>
  <mergeCells count="6">
    <mergeCell ref="A111:D111"/>
    <mergeCell ref="A112:D112"/>
    <mergeCell ref="A113:D113"/>
    <mergeCell ref="A114:D114"/>
    <mergeCell ref="A115:D115"/>
    <mergeCell ref="A116:D116"/>
  </mergeCells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B92"/>
  <sheetViews>
    <sheetView workbookViewId="0">
      <selection activeCell="AB110" sqref="AB110"/>
    </sheetView>
  </sheetViews>
  <sheetFormatPr defaultColWidth="8.88888888888889" defaultRowHeight="14.4" outlineLevelCol="1"/>
  <sheetData>
    <row r="1" spans="1:2">
      <c r="A1" s="9" t="s">
        <v>3</v>
      </c>
      <c r="B1" s="10" t="s">
        <v>185</v>
      </c>
    </row>
    <row r="2" ht="92.4" spans="1:2">
      <c r="A2" s="11" t="s">
        <v>186</v>
      </c>
      <c r="B2" s="12">
        <v>0</v>
      </c>
    </row>
    <row r="3" ht="92.4" spans="1:2">
      <c r="A3" s="11" t="s">
        <v>187</v>
      </c>
      <c r="B3" s="12">
        <v>0</v>
      </c>
    </row>
    <row r="4" ht="92.4" spans="1:2">
      <c r="A4" s="11" t="s">
        <v>188</v>
      </c>
      <c r="B4" s="12">
        <v>0</v>
      </c>
    </row>
    <row r="5" ht="92.4" spans="1:2">
      <c r="A5" s="11" t="s">
        <v>32</v>
      </c>
      <c r="B5" s="12">
        <v>137384.93</v>
      </c>
    </row>
    <row r="6" ht="92.4" spans="1:2">
      <c r="A6" s="11" t="s">
        <v>34</v>
      </c>
      <c r="B6" s="12">
        <v>0</v>
      </c>
    </row>
    <row r="7" ht="92.4" spans="1:2">
      <c r="A7" s="11" t="s">
        <v>37</v>
      </c>
      <c r="B7" s="12">
        <v>29607.44</v>
      </c>
    </row>
    <row r="8" ht="93.6" spans="1:2">
      <c r="A8" s="11" t="s">
        <v>38</v>
      </c>
      <c r="B8" s="12">
        <v>69774.06</v>
      </c>
    </row>
    <row r="9" ht="93.6" spans="1:2">
      <c r="A9" s="11" t="s">
        <v>40</v>
      </c>
      <c r="B9" s="12">
        <v>102709.21</v>
      </c>
    </row>
    <row r="10" ht="93.6" spans="1:2">
      <c r="A10" s="11" t="s">
        <v>42</v>
      </c>
      <c r="B10" s="12">
        <v>5589</v>
      </c>
    </row>
    <row r="11" ht="92.4" spans="1:2">
      <c r="A11" s="11" t="s">
        <v>189</v>
      </c>
      <c r="B11" s="12">
        <v>0</v>
      </c>
    </row>
    <row r="12" ht="93.6" spans="1:2">
      <c r="A12" s="11" t="s">
        <v>190</v>
      </c>
      <c r="B12" s="12">
        <v>0</v>
      </c>
    </row>
    <row r="13" ht="93.6" spans="1:2">
      <c r="A13" s="11" t="s">
        <v>191</v>
      </c>
      <c r="B13" s="12">
        <v>0</v>
      </c>
    </row>
    <row r="14" ht="93.6" spans="1:2">
      <c r="A14" s="11" t="s">
        <v>192</v>
      </c>
      <c r="B14" s="12">
        <v>0</v>
      </c>
    </row>
    <row r="15" ht="92.4" spans="1:2">
      <c r="A15" s="11" t="s">
        <v>49</v>
      </c>
      <c r="B15" s="12">
        <v>2004</v>
      </c>
    </row>
    <row r="16" ht="104.4" spans="1:2">
      <c r="A16" s="11" t="s">
        <v>50</v>
      </c>
      <c r="B16" s="12">
        <v>13206</v>
      </c>
    </row>
    <row r="17" ht="104.4" spans="1:2">
      <c r="A17" s="11" t="s">
        <v>51</v>
      </c>
      <c r="B17" s="12">
        <v>9242</v>
      </c>
    </row>
    <row r="18" ht="104.4" spans="1:2">
      <c r="A18" s="11" t="s">
        <v>52</v>
      </c>
      <c r="B18" s="12">
        <v>508</v>
      </c>
    </row>
    <row r="19" ht="104.4" spans="1:2">
      <c r="A19" s="11" t="s">
        <v>150</v>
      </c>
      <c r="B19" s="12">
        <v>0</v>
      </c>
    </row>
    <row r="20" ht="116.4" spans="1:2">
      <c r="A20" s="11" t="s">
        <v>151</v>
      </c>
      <c r="B20" s="12">
        <v>0</v>
      </c>
    </row>
    <row r="21" ht="116.4" spans="1:2">
      <c r="A21" s="11" t="s">
        <v>152</v>
      </c>
      <c r="B21" s="12">
        <v>0</v>
      </c>
    </row>
    <row r="22" ht="116.4" spans="1:2">
      <c r="A22" s="11" t="s">
        <v>153</v>
      </c>
      <c r="B22" s="12">
        <v>0</v>
      </c>
    </row>
    <row r="23" ht="105.6" spans="1:2">
      <c r="A23" s="11" t="s">
        <v>54</v>
      </c>
      <c r="B23" s="12">
        <v>8760</v>
      </c>
    </row>
    <row r="24" ht="115.2" spans="1:2">
      <c r="A24" s="11" t="s">
        <v>56</v>
      </c>
      <c r="B24" s="12">
        <v>2623.38</v>
      </c>
    </row>
    <row r="25" ht="116.4" spans="1:2">
      <c r="A25" s="11" t="s">
        <v>57</v>
      </c>
      <c r="B25" s="12">
        <v>6780.89</v>
      </c>
    </row>
    <row r="26" ht="116.4" spans="1:2">
      <c r="A26" s="11" t="s">
        <v>58</v>
      </c>
      <c r="B26" s="12">
        <v>10161.44</v>
      </c>
    </row>
    <row r="27" ht="116.4" spans="1:2">
      <c r="A27" s="11" t="s">
        <v>59</v>
      </c>
      <c r="B27" s="12">
        <v>507.68</v>
      </c>
    </row>
    <row r="28" ht="115.2" spans="1:2">
      <c r="A28" s="11" t="s">
        <v>61</v>
      </c>
      <c r="B28" s="12">
        <v>4498.3</v>
      </c>
    </row>
    <row r="29" ht="116.4" spans="1:2">
      <c r="A29" s="11" t="s">
        <v>62</v>
      </c>
      <c r="B29" s="12">
        <v>12859.15</v>
      </c>
    </row>
    <row r="30" ht="116.4" spans="1:2">
      <c r="A30" s="11" t="s">
        <v>63</v>
      </c>
      <c r="B30" s="12">
        <v>16526.51</v>
      </c>
    </row>
    <row r="31" ht="116.4" spans="1:2">
      <c r="A31" s="11" t="s">
        <v>64</v>
      </c>
      <c r="B31" s="12">
        <v>917.64</v>
      </c>
    </row>
    <row r="32" ht="104.4" spans="1:2">
      <c r="A32" s="11" t="s">
        <v>66</v>
      </c>
      <c r="B32" s="12">
        <v>196.81</v>
      </c>
    </row>
    <row r="33" ht="116.4" spans="1:2">
      <c r="A33" s="11" t="s">
        <v>67</v>
      </c>
      <c r="B33" s="12">
        <v>562.58</v>
      </c>
    </row>
    <row r="34" ht="116.4" spans="1:2">
      <c r="A34" s="11" t="s">
        <v>68</v>
      </c>
      <c r="B34" s="12">
        <v>722.92</v>
      </c>
    </row>
    <row r="35" ht="116.4" spans="1:2">
      <c r="A35" s="11" t="s">
        <v>69</v>
      </c>
      <c r="B35" s="12">
        <v>40.15</v>
      </c>
    </row>
    <row r="36" ht="104.4" spans="1:2">
      <c r="A36" s="11" t="s">
        <v>71</v>
      </c>
      <c r="B36" s="12">
        <v>178.05</v>
      </c>
    </row>
    <row r="37" ht="116.4" spans="1:2">
      <c r="A37" s="11" t="s">
        <v>72</v>
      </c>
      <c r="B37" s="12">
        <v>482.23</v>
      </c>
    </row>
    <row r="38" ht="116.4" spans="1:2">
      <c r="A38" s="11" t="s">
        <v>73</v>
      </c>
      <c r="B38" s="12">
        <v>649.35</v>
      </c>
    </row>
    <row r="39" ht="116.4" spans="1:2">
      <c r="A39" s="11" t="s">
        <v>74</v>
      </c>
      <c r="B39" s="12">
        <v>34.41</v>
      </c>
    </row>
    <row r="40" ht="103.2" spans="1:2">
      <c r="A40" s="11" t="s">
        <v>76</v>
      </c>
      <c r="B40" s="12">
        <v>2450.03</v>
      </c>
    </row>
    <row r="41" ht="104.4" spans="1:2">
      <c r="A41" s="11" t="s">
        <v>77</v>
      </c>
      <c r="B41" s="12">
        <v>8036.98</v>
      </c>
    </row>
    <row r="42" ht="104.4" spans="1:2">
      <c r="A42" s="11" t="s">
        <v>78</v>
      </c>
      <c r="B42" s="12">
        <v>10424.98</v>
      </c>
    </row>
    <row r="43" ht="104.4" spans="1:2">
      <c r="A43" s="11" t="s">
        <v>79</v>
      </c>
      <c r="B43" s="12">
        <v>573.52</v>
      </c>
    </row>
    <row r="44" ht="92.4" spans="1:2">
      <c r="A44" s="11" t="s">
        <v>81</v>
      </c>
      <c r="B44" s="12">
        <v>410.72</v>
      </c>
    </row>
    <row r="45" ht="104.4" spans="1:2">
      <c r="A45" s="11" t="s">
        <v>82</v>
      </c>
      <c r="B45" s="12">
        <v>1632.2</v>
      </c>
    </row>
    <row r="46" ht="104.4" spans="1:2">
      <c r="A46" s="11" t="s">
        <v>83</v>
      </c>
      <c r="B46" s="12">
        <v>2388.66</v>
      </c>
    </row>
    <row r="47" ht="104.4" spans="1:2">
      <c r="A47" s="11" t="s">
        <v>84</v>
      </c>
      <c r="B47" s="12">
        <v>117.58</v>
      </c>
    </row>
    <row r="48" ht="104.4" spans="1:2">
      <c r="A48" s="11" t="s">
        <v>86</v>
      </c>
      <c r="B48" s="12">
        <v>0</v>
      </c>
    </row>
    <row r="49" ht="80.4" spans="1:2">
      <c r="A49" s="11" t="s">
        <v>193</v>
      </c>
      <c r="B49" s="12">
        <v>0</v>
      </c>
    </row>
    <row r="50" ht="114" spans="1:2">
      <c r="A50" s="11" t="s">
        <v>137</v>
      </c>
      <c r="B50" s="12">
        <v>0</v>
      </c>
    </row>
    <row r="51" ht="92.4" spans="1:2">
      <c r="A51" s="11" t="s">
        <v>168</v>
      </c>
      <c r="B51" s="12">
        <v>0</v>
      </c>
    </row>
    <row r="52" ht="115.2" spans="1:2">
      <c r="A52" s="11" t="s">
        <v>169</v>
      </c>
      <c r="B52" s="12">
        <v>0</v>
      </c>
    </row>
    <row r="53" ht="92.4" spans="1:2">
      <c r="A53" s="11" t="s">
        <v>143</v>
      </c>
      <c r="B53" s="12">
        <v>0</v>
      </c>
    </row>
    <row r="54" ht="115.2" spans="1:2">
      <c r="A54" s="11" t="s">
        <v>194</v>
      </c>
      <c r="B54" s="12">
        <v>0</v>
      </c>
    </row>
    <row r="55" ht="92.4" spans="1:2">
      <c r="A55" s="11" t="s">
        <v>173</v>
      </c>
      <c r="B55" s="12">
        <v>0</v>
      </c>
    </row>
    <row r="56" ht="115.2" spans="1:2">
      <c r="A56" s="11" t="s">
        <v>174</v>
      </c>
      <c r="B56" s="12">
        <v>0</v>
      </c>
    </row>
    <row r="57" ht="92.4" spans="1:2">
      <c r="A57" s="11" t="s">
        <v>90</v>
      </c>
      <c r="B57" s="12">
        <v>707</v>
      </c>
    </row>
    <row r="58" ht="92.4" spans="1:2">
      <c r="A58" s="11" t="s">
        <v>91</v>
      </c>
      <c r="B58" s="12">
        <v>663</v>
      </c>
    </row>
    <row r="59" ht="92.4" spans="1:2">
      <c r="A59" s="11" t="s">
        <v>92</v>
      </c>
      <c r="B59" s="12">
        <v>117</v>
      </c>
    </row>
    <row r="60" ht="81.6" spans="1:2">
      <c r="A60" s="11" t="s">
        <v>94</v>
      </c>
      <c r="B60" s="12">
        <v>0</v>
      </c>
    </row>
    <row r="61" ht="69.6" spans="1:2">
      <c r="A61" s="11" t="s">
        <v>95</v>
      </c>
      <c r="B61" s="12">
        <v>0</v>
      </c>
    </row>
    <row r="62" ht="81.6" spans="1:2">
      <c r="A62" s="11" t="s">
        <v>97</v>
      </c>
      <c r="B62" s="12">
        <v>0</v>
      </c>
    </row>
    <row r="63" ht="81.6" spans="1:2">
      <c r="A63" s="11" t="s">
        <v>195</v>
      </c>
      <c r="B63" s="12">
        <v>-5386.33</v>
      </c>
    </row>
    <row r="64" ht="81.6" spans="1:2">
      <c r="A64" s="11" t="s">
        <v>100</v>
      </c>
      <c r="B64" s="12">
        <v>0</v>
      </c>
    </row>
    <row r="65" ht="92.4" spans="1:2">
      <c r="A65" s="11" t="s">
        <v>102</v>
      </c>
      <c r="B65" s="12">
        <v>0</v>
      </c>
    </row>
    <row r="66" ht="92.4" spans="1:2">
      <c r="A66" s="11" t="s">
        <v>104</v>
      </c>
      <c r="B66" s="12">
        <v>0</v>
      </c>
    </row>
    <row r="67" ht="92.4" spans="1:2">
      <c r="A67" s="11" t="s">
        <v>106</v>
      </c>
      <c r="B67" s="12">
        <v>17610.45</v>
      </c>
    </row>
    <row r="68" ht="81.6" spans="1:2">
      <c r="A68" s="11" t="s">
        <v>108</v>
      </c>
      <c r="B68" s="12">
        <v>460</v>
      </c>
    </row>
    <row r="69" ht="80.4" spans="1:2">
      <c r="A69" s="11" t="s">
        <v>138</v>
      </c>
      <c r="B69" s="12">
        <v>0</v>
      </c>
    </row>
    <row r="70" ht="92.4" spans="1:2">
      <c r="A70" s="11" t="s">
        <v>110</v>
      </c>
      <c r="B70" s="12">
        <v>7911.84</v>
      </c>
    </row>
    <row r="71" ht="92.4" spans="1:2">
      <c r="A71" s="11" t="s">
        <v>196</v>
      </c>
      <c r="B71" s="12">
        <v>0</v>
      </c>
    </row>
    <row r="72" ht="80.4" spans="1:2">
      <c r="A72" s="11" t="s">
        <v>113</v>
      </c>
      <c r="B72" s="12">
        <v>0</v>
      </c>
    </row>
    <row r="73" ht="92.4" spans="1:2">
      <c r="A73" s="11" t="s">
        <v>114</v>
      </c>
      <c r="B73" s="12">
        <v>0</v>
      </c>
    </row>
    <row r="74" ht="93.6" spans="1:2">
      <c r="A74" s="11" t="s">
        <v>116</v>
      </c>
      <c r="B74" s="12">
        <v>0</v>
      </c>
    </row>
    <row r="75" ht="93.6" spans="1:2">
      <c r="A75" s="11" t="s">
        <v>197</v>
      </c>
      <c r="B75" s="12">
        <v>0</v>
      </c>
    </row>
    <row r="76" ht="93.6" spans="1:2">
      <c r="A76" s="11" t="s">
        <v>198</v>
      </c>
      <c r="B76" s="12">
        <v>0</v>
      </c>
    </row>
    <row r="77" ht="104.4" spans="1:2">
      <c r="A77" s="11" t="s">
        <v>120</v>
      </c>
      <c r="B77" s="12">
        <v>0</v>
      </c>
    </row>
    <row r="78" ht="92.4" spans="1:2">
      <c r="A78" s="11" t="s">
        <v>199</v>
      </c>
      <c r="B78" s="12">
        <v>9625.82</v>
      </c>
    </row>
    <row r="79" ht="80.4" spans="1:2">
      <c r="A79" s="11" t="s">
        <v>122</v>
      </c>
      <c r="B79" s="12">
        <v>0</v>
      </c>
    </row>
    <row r="80" ht="92.4" spans="1:2">
      <c r="A80" s="11" t="s">
        <v>123</v>
      </c>
      <c r="B80" s="12">
        <v>0</v>
      </c>
    </row>
    <row r="81" ht="92.4" spans="1:2">
      <c r="A81" s="11" t="s">
        <v>170</v>
      </c>
      <c r="B81" s="12">
        <v>0</v>
      </c>
    </row>
    <row r="82" ht="92.4" spans="1:2">
      <c r="A82" s="11" t="s">
        <v>125</v>
      </c>
      <c r="B82" s="12">
        <v>0</v>
      </c>
    </row>
    <row r="83" ht="92.4" spans="1:2">
      <c r="A83" s="11" t="s">
        <v>126</v>
      </c>
      <c r="B83" s="12">
        <v>0</v>
      </c>
    </row>
    <row r="84" ht="92.4" spans="1:2">
      <c r="A84" s="11" t="s">
        <v>128</v>
      </c>
      <c r="B84" s="12">
        <v>0</v>
      </c>
    </row>
    <row r="85" ht="138" spans="1:2">
      <c r="A85" s="11" t="s">
        <v>130</v>
      </c>
      <c r="B85" s="12">
        <v>0</v>
      </c>
    </row>
    <row r="86" ht="92.4" spans="1:2">
      <c r="A86" s="11" t="s">
        <v>131</v>
      </c>
      <c r="B86" s="12">
        <v>2952.83</v>
      </c>
    </row>
    <row r="87" ht="92.4" spans="1:2">
      <c r="A87" s="11" t="s">
        <v>133</v>
      </c>
      <c r="B87" s="12">
        <v>0</v>
      </c>
    </row>
    <row r="88" ht="92.4" spans="1:2">
      <c r="A88" s="11" t="s">
        <v>139</v>
      </c>
      <c r="B88" s="12">
        <v>0</v>
      </c>
    </row>
    <row r="89" ht="92.4" spans="1:2">
      <c r="A89" s="11" t="s">
        <v>200</v>
      </c>
      <c r="B89" s="12">
        <v>0</v>
      </c>
    </row>
    <row r="90" ht="114" spans="1:2">
      <c r="A90" s="11" t="s">
        <v>135</v>
      </c>
      <c r="B90" s="12">
        <v>0</v>
      </c>
    </row>
    <row r="91" ht="126" spans="1:2">
      <c r="A91" s="11" t="s">
        <v>136</v>
      </c>
      <c r="B91" s="12">
        <v>0</v>
      </c>
    </row>
    <row r="92" ht="103.2" spans="1:2">
      <c r="A92" s="11" t="s">
        <v>165</v>
      </c>
      <c r="B92" s="12">
        <v>345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E2:F13"/>
  <sheetViews>
    <sheetView workbookViewId="0">
      <selection activeCell="G19" sqref="G19"/>
    </sheetView>
  </sheetViews>
  <sheetFormatPr defaultColWidth="8.88888888888889" defaultRowHeight="14.4" outlineLevelCol="5"/>
  <cols>
    <col min="5" max="5" width="19.1111111111111" customWidth="1"/>
    <col min="6" max="6" width="12.1111111111111" customWidth="1"/>
  </cols>
  <sheetData>
    <row r="2" spans="5:6">
      <c r="E2" t="s">
        <v>201</v>
      </c>
      <c r="F2" t="s">
        <v>202</v>
      </c>
    </row>
    <row r="3" spans="5:6">
      <c r="E3" t="s">
        <v>203</v>
      </c>
      <c r="F3">
        <v>15</v>
      </c>
    </row>
    <row r="4" spans="5:6">
      <c r="E4" t="s">
        <v>204</v>
      </c>
      <c r="F4">
        <v>4</v>
      </c>
    </row>
    <row r="5" spans="5:6">
      <c r="E5" t="s">
        <v>205</v>
      </c>
      <c r="F5">
        <v>6</v>
      </c>
    </row>
    <row r="6" spans="5:6">
      <c r="E6" t="s">
        <v>206</v>
      </c>
      <c r="F6">
        <v>2.2</v>
      </c>
    </row>
    <row r="7" spans="5:6">
      <c r="E7" t="s">
        <v>207</v>
      </c>
      <c r="F7">
        <v>1.6</v>
      </c>
    </row>
    <row r="8" spans="5:6">
      <c r="E8" t="s">
        <v>208</v>
      </c>
      <c r="F8">
        <v>0.6</v>
      </c>
    </row>
    <row r="9" spans="5:6">
      <c r="E9" t="s">
        <v>209</v>
      </c>
      <c r="F9">
        <v>0.4</v>
      </c>
    </row>
    <row r="10" spans="5:6">
      <c r="E10" t="s">
        <v>210</v>
      </c>
      <c r="F10">
        <v>3.5</v>
      </c>
    </row>
    <row r="11" spans="5:6">
      <c r="E11" t="s">
        <v>211</v>
      </c>
      <c r="F11">
        <v>0.9</v>
      </c>
    </row>
    <row r="12" spans="5:6">
      <c r="E12" s="7" t="s">
        <v>212</v>
      </c>
      <c r="F12" s="8">
        <f>SUM(F3:F11)</f>
        <v>34.2</v>
      </c>
    </row>
    <row r="13" spans="6:6">
      <c r="F13">
        <f>F12*10000</f>
        <v>342000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C115"/>
  <sheetViews>
    <sheetView workbookViewId="0">
      <selection activeCell="AB110" sqref="AB110"/>
    </sheetView>
  </sheetViews>
  <sheetFormatPr defaultColWidth="8.88888888888889" defaultRowHeight="14.4" outlineLevelCol="2"/>
  <cols>
    <col min="1" max="1" width="15" style="1" customWidth="1"/>
    <col min="2" max="2" width="33.6666666666667" style="1" customWidth="1"/>
    <col min="3" max="3" width="15" style="1" customWidth="1"/>
  </cols>
  <sheetData>
    <row r="1" ht="15.6" spans="1:3">
      <c r="A1" s="2" t="s">
        <v>213</v>
      </c>
      <c r="B1" s="2" t="s">
        <v>214</v>
      </c>
      <c r="C1" s="2" t="s">
        <v>215</v>
      </c>
    </row>
    <row r="2" spans="1:3">
      <c r="A2" s="3" t="s">
        <v>216</v>
      </c>
      <c r="B2" s="3" t="s">
        <v>36</v>
      </c>
      <c r="C2" s="4" t="s">
        <v>217</v>
      </c>
    </row>
    <row r="3" spans="1:3">
      <c r="A3" s="3" t="s">
        <v>218</v>
      </c>
      <c r="B3" s="3" t="s">
        <v>43</v>
      </c>
      <c r="C3" s="4" t="s">
        <v>217</v>
      </c>
    </row>
    <row r="4" spans="1:3">
      <c r="A4" s="3" t="s">
        <v>219</v>
      </c>
      <c r="B4" s="3" t="s">
        <v>48</v>
      </c>
      <c r="C4" s="4" t="s">
        <v>217</v>
      </c>
    </row>
    <row r="5" spans="1:3">
      <c r="A5" s="3" t="s">
        <v>220</v>
      </c>
      <c r="B5" s="3" t="s">
        <v>60</v>
      </c>
      <c r="C5" s="4" t="s">
        <v>217</v>
      </c>
    </row>
    <row r="6" spans="1:3">
      <c r="A6" s="3" t="s">
        <v>221</v>
      </c>
      <c r="B6" s="3" t="s">
        <v>55</v>
      </c>
      <c r="C6" s="4" t="s">
        <v>217</v>
      </c>
    </row>
    <row r="7" spans="1:3">
      <c r="A7" s="3" t="s">
        <v>222</v>
      </c>
      <c r="B7" s="3" t="s">
        <v>223</v>
      </c>
      <c r="C7" s="4" t="s">
        <v>217</v>
      </c>
    </row>
    <row r="8" spans="1:3">
      <c r="A8" s="3" t="s">
        <v>224</v>
      </c>
      <c r="B8" s="3" t="s">
        <v>65</v>
      </c>
      <c r="C8" s="4" t="s">
        <v>217</v>
      </c>
    </row>
    <row r="9" spans="1:3">
      <c r="A9" s="3" t="s">
        <v>225</v>
      </c>
      <c r="B9" s="5" t="s">
        <v>70</v>
      </c>
      <c r="C9" s="4" t="s">
        <v>217</v>
      </c>
    </row>
    <row r="10" spans="1:3">
      <c r="A10" s="3" t="s">
        <v>226</v>
      </c>
      <c r="B10" s="3" t="s">
        <v>227</v>
      </c>
      <c r="C10" s="4" t="s">
        <v>217</v>
      </c>
    </row>
    <row r="11" spans="1:3">
      <c r="A11" s="3" t="s">
        <v>228</v>
      </c>
      <c r="B11" s="3" t="s">
        <v>75</v>
      </c>
      <c r="C11" s="4" t="s">
        <v>217</v>
      </c>
    </row>
    <row r="12" spans="1:3">
      <c r="A12" s="3" t="s">
        <v>229</v>
      </c>
      <c r="B12" s="3" t="s">
        <v>230</v>
      </c>
      <c r="C12" s="4" t="s">
        <v>217</v>
      </c>
    </row>
    <row r="13" spans="1:3">
      <c r="A13" s="3" t="s">
        <v>231</v>
      </c>
      <c r="B13" s="3" t="s">
        <v>232</v>
      </c>
      <c r="C13" s="4" t="s">
        <v>217</v>
      </c>
    </row>
    <row r="14" spans="1:3">
      <c r="A14" s="3" t="s">
        <v>233</v>
      </c>
      <c r="B14" s="3" t="s">
        <v>234</v>
      </c>
      <c r="C14" s="4" t="s">
        <v>217</v>
      </c>
    </row>
    <row r="15" spans="1:3">
      <c r="A15" s="3" t="s">
        <v>235</v>
      </c>
      <c r="B15" s="3" t="s">
        <v>236</v>
      </c>
      <c r="C15" s="4" t="s">
        <v>217</v>
      </c>
    </row>
    <row r="16" spans="1:3">
      <c r="A16" s="3" t="s">
        <v>237</v>
      </c>
      <c r="B16" s="3" t="s">
        <v>149</v>
      </c>
      <c r="C16" s="4" t="s">
        <v>217</v>
      </c>
    </row>
    <row r="17" spans="1:3">
      <c r="A17" s="3" t="s">
        <v>238</v>
      </c>
      <c r="B17" s="3" t="s">
        <v>239</v>
      </c>
      <c r="C17" s="4" t="s">
        <v>217</v>
      </c>
    </row>
    <row r="18" spans="1:3">
      <c r="A18" s="3" t="s">
        <v>240</v>
      </c>
      <c r="B18" s="3" t="s">
        <v>53</v>
      </c>
      <c r="C18" s="4" t="s">
        <v>217</v>
      </c>
    </row>
    <row r="19" spans="1:3">
      <c r="A19" s="3" t="s">
        <v>241</v>
      </c>
      <c r="B19" s="3" t="s">
        <v>242</v>
      </c>
      <c r="C19" s="4" t="s">
        <v>217</v>
      </c>
    </row>
    <row r="20" spans="1:3">
      <c r="A20" s="3" t="s">
        <v>243</v>
      </c>
      <c r="B20" s="3" t="s">
        <v>147</v>
      </c>
      <c r="C20" s="4" t="s">
        <v>217</v>
      </c>
    </row>
    <row r="21" spans="1:3">
      <c r="A21" s="3" t="s">
        <v>244</v>
      </c>
      <c r="B21" s="3" t="s">
        <v>245</v>
      </c>
      <c r="C21" s="4" t="s">
        <v>217</v>
      </c>
    </row>
    <row r="22" spans="1:3">
      <c r="A22" s="3" t="s">
        <v>246</v>
      </c>
      <c r="B22" s="3" t="s">
        <v>247</v>
      </c>
      <c r="C22" s="4" t="s">
        <v>217</v>
      </c>
    </row>
    <row r="23" spans="1:3">
      <c r="A23" s="3" t="s">
        <v>248</v>
      </c>
      <c r="B23" s="3" t="s">
        <v>249</v>
      </c>
      <c r="C23" s="4" t="s">
        <v>217</v>
      </c>
    </row>
    <row r="24" spans="1:3">
      <c r="A24" s="3" t="s">
        <v>250</v>
      </c>
      <c r="B24" s="3" t="s">
        <v>80</v>
      </c>
      <c r="C24" s="4" t="s">
        <v>217</v>
      </c>
    </row>
    <row r="25" spans="1:3">
      <c r="A25" s="3" t="s">
        <v>251</v>
      </c>
      <c r="B25" s="3" t="s">
        <v>252</v>
      </c>
      <c r="C25" s="4" t="s">
        <v>217</v>
      </c>
    </row>
    <row r="26" spans="1:3">
      <c r="A26" s="3" t="s">
        <v>253</v>
      </c>
      <c r="B26" s="3" t="s">
        <v>254</v>
      </c>
      <c r="C26" s="4" t="s">
        <v>217</v>
      </c>
    </row>
    <row r="27" spans="1:3">
      <c r="A27" s="3" t="s">
        <v>255</v>
      </c>
      <c r="B27" s="3" t="s">
        <v>85</v>
      </c>
      <c r="C27" s="4" t="s">
        <v>217</v>
      </c>
    </row>
    <row r="28" spans="1:3">
      <c r="A28" s="3" t="s">
        <v>256</v>
      </c>
      <c r="B28" s="3" t="s">
        <v>257</v>
      </c>
      <c r="C28" s="4" t="s">
        <v>217</v>
      </c>
    </row>
    <row r="29" spans="1:3">
      <c r="A29" s="3" t="s">
        <v>258</v>
      </c>
      <c r="B29" s="3" t="s">
        <v>161</v>
      </c>
      <c r="C29" s="4" t="s">
        <v>217</v>
      </c>
    </row>
    <row r="30" spans="1:3">
      <c r="A30" s="3" t="s">
        <v>259</v>
      </c>
      <c r="B30" s="3" t="s">
        <v>260</v>
      </c>
      <c r="C30" s="4" t="s">
        <v>217</v>
      </c>
    </row>
    <row r="31" spans="1:3">
      <c r="A31" s="3" t="s">
        <v>261</v>
      </c>
      <c r="B31" s="5" t="s">
        <v>31</v>
      </c>
      <c r="C31" s="4" t="s">
        <v>262</v>
      </c>
    </row>
    <row r="32" spans="1:3">
      <c r="A32" s="3" t="s">
        <v>263</v>
      </c>
      <c r="B32" s="3" t="s">
        <v>264</v>
      </c>
      <c r="C32" s="4" t="s">
        <v>262</v>
      </c>
    </row>
    <row r="33" spans="1:3">
      <c r="A33" s="3" t="s">
        <v>265</v>
      </c>
      <c r="B33" s="3" t="s">
        <v>266</v>
      </c>
      <c r="C33" s="4" t="s">
        <v>262</v>
      </c>
    </row>
    <row r="34" spans="1:3">
      <c r="A34" s="3" t="s">
        <v>267</v>
      </c>
      <c r="B34" s="3" t="s">
        <v>268</v>
      </c>
      <c r="C34" s="4" t="s">
        <v>262</v>
      </c>
    </row>
    <row r="35" spans="1:3">
      <c r="A35" s="3" t="s">
        <v>269</v>
      </c>
      <c r="B35" s="3" t="s">
        <v>112</v>
      </c>
      <c r="C35" s="4" t="s">
        <v>262</v>
      </c>
    </row>
    <row r="36" spans="1:3">
      <c r="A36" s="3" t="s">
        <v>270</v>
      </c>
      <c r="B36" s="5" t="s">
        <v>87</v>
      </c>
      <c r="C36" s="4" t="s">
        <v>262</v>
      </c>
    </row>
    <row r="37" spans="1:3">
      <c r="A37" s="3" t="s">
        <v>271</v>
      </c>
      <c r="B37" s="3" t="s">
        <v>109</v>
      </c>
      <c r="C37" s="4" t="s">
        <v>262</v>
      </c>
    </row>
    <row r="38" spans="1:3">
      <c r="A38" s="3" t="s">
        <v>272</v>
      </c>
      <c r="B38" s="3" t="s">
        <v>96</v>
      </c>
      <c r="C38" s="4" t="s">
        <v>262</v>
      </c>
    </row>
    <row r="39" spans="1:3">
      <c r="A39" s="3" t="s">
        <v>273</v>
      </c>
      <c r="B39" s="3" t="s">
        <v>93</v>
      </c>
      <c r="C39" s="4" t="s">
        <v>262</v>
      </c>
    </row>
    <row r="40" spans="1:3">
      <c r="A40" s="3" t="s">
        <v>274</v>
      </c>
      <c r="B40" s="3" t="s">
        <v>275</v>
      </c>
      <c r="C40" s="4" t="s">
        <v>262</v>
      </c>
    </row>
    <row r="41" spans="1:3">
      <c r="A41" s="3" t="s">
        <v>276</v>
      </c>
      <c r="B41" s="3" t="s">
        <v>277</v>
      </c>
      <c r="C41" s="4" t="s">
        <v>262</v>
      </c>
    </row>
    <row r="42" spans="1:3">
      <c r="A42" s="3" t="s">
        <v>278</v>
      </c>
      <c r="B42" s="3" t="s">
        <v>279</v>
      </c>
      <c r="C42" s="4" t="s">
        <v>262</v>
      </c>
    </row>
    <row r="43" spans="1:3">
      <c r="A43" s="3" t="s">
        <v>280</v>
      </c>
      <c r="B43" s="3" t="s">
        <v>132</v>
      </c>
      <c r="C43" s="4" t="s">
        <v>262</v>
      </c>
    </row>
    <row r="44" spans="1:3">
      <c r="A44" s="3" t="s">
        <v>281</v>
      </c>
      <c r="B44" s="3" t="s">
        <v>105</v>
      </c>
      <c r="C44" s="4" t="s">
        <v>262</v>
      </c>
    </row>
    <row r="45" spans="1:3">
      <c r="A45" s="3" t="s">
        <v>282</v>
      </c>
      <c r="B45" s="3" t="s">
        <v>283</v>
      </c>
      <c r="C45" s="4" t="s">
        <v>262</v>
      </c>
    </row>
    <row r="46" spans="1:3">
      <c r="A46" s="3" t="s">
        <v>284</v>
      </c>
      <c r="B46" s="3" t="s">
        <v>285</v>
      </c>
      <c r="C46" s="4" t="s">
        <v>262</v>
      </c>
    </row>
    <row r="47" spans="1:3">
      <c r="A47" s="3" t="s">
        <v>286</v>
      </c>
      <c r="B47" s="3" t="s">
        <v>101</v>
      </c>
      <c r="C47" s="4" t="s">
        <v>262</v>
      </c>
    </row>
    <row r="48" spans="1:3">
      <c r="A48" s="3" t="s">
        <v>287</v>
      </c>
      <c r="B48" s="3" t="s">
        <v>288</v>
      </c>
      <c r="C48" s="4" t="s">
        <v>262</v>
      </c>
    </row>
    <row r="49" spans="1:3">
      <c r="A49" s="3" t="s">
        <v>289</v>
      </c>
      <c r="B49" s="3" t="s">
        <v>107</v>
      </c>
      <c r="C49" s="4" t="s">
        <v>262</v>
      </c>
    </row>
    <row r="50" spans="1:3">
      <c r="A50" s="3" t="s">
        <v>290</v>
      </c>
      <c r="B50" s="3" t="s">
        <v>291</v>
      </c>
      <c r="C50" s="4" t="s">
        <v>262</v>
      </c>
    </row>
    <row r="51" spans="1:3">
      <c r="A51" s="3" t="s">
        <v>292</v>
      </c>
      <c r="B51" s="3" t="s">
        <v>293</v>
      </c>
      <c r="C51" s="4" t="s">
        <v>262</v>
      </c>
    </row>
    <row r="52" spans="1:3">
      <c r="A52" s="3" t="s">
        <v>294</v>
      </c>
      <c r="B52" s="3" t="s">
        <v>295</v>
      </c>
      <c r="C52" s="4" t="s">
        <v>262</v>
      </c>
    </row>
    <row r="53" spans="1:3">
      <c r="A53" s="3" t="s">
        <v>296</v>
      </c>
      <c r="B53" s="3" t="s">
        <v>297</v>
      </c>
      <c r="C53" s="4" t="s">
        <v>262</v>
      </c>
    </row>
    <row r="54" spans="1:3">
      <c r="A54" s="3" t="s">
        <v>298</v>
      </c>
      <c r="B54" s="3" t="s">
        <v>141</v>
      </c>
      <c r="C54" s="4" t="s">
        <v>262</v>
      </c>
    </row>
    <row r="55" spans="1:3">
      <c r="A55" s="3" t="s">
        <v>299</v>
      </c>
      <c r="B55" s="3" t="s">
        <v>300</v>
      </c>
      <c r="C55" s="4" t="s">
        <v>262</v>
      </c>
    </row>
    <row r="56" spans="1:3">
      <c r="A56" s="3" t="s">
        <v>301</v>
      </c>
      <c r="B56" s="3" t="s">
        <v>166</v>
      </c>
      <c r="C56" s="4" t="s">
        <v>262</v>
      </c>
    </row>
    <row r="57" spans="1:3">
      <c r="A57" s="3" t="s">
        <v>302</v>
      </c>
      <c r="B57" s="3" t="s">
        <v>303</v>
      </c>
      <c r="C57" s="4" t="s">
        <v>262</v>
      </c>
    </row>
    <row r="58" spans="1:3">
      <c r="A58" s="3" t="s">
        <v>304</v>
      </c>
      <c r="B58" s="3" t="s">
        <v>305</v>
      </c>
      <c r="C58" s="4" t="s">
        <v>262</v>
      </c>
    </row>
    <row r="59" spans="1:3">
      <c r="A59" s="3" t="s">
        <v>306</v>
      </c>
      <c r="B59" s="3" t="s">
        <v>307</v>
      </c>
      <c r="C59" s="4" t="s">
        <v>262</v>
      </c>
    </row>
    <row r="60" spans="1:3">
      <c r="A60" s="3" t="s">
        <v>308</v>
      </c>
      <c r="B60" s="3" t="s">
        <v>309</v>
      </c>
      <c r="C60" s="4" t="s">
        <v>262</v>
      </c>
    </row>
    <row r="61" spans="1:3">
      <c r="A61" s="3" t="s">
        <v>310</v>
      </c>
      <c r="B61" s="3" t="s">
        <v>311</v>
      </c>
      <c r="C61" s="4" t="s">
        <v>262</v>
      </c>
    </row>
    <row r="62" spans="1:3">
      <c r="A62" s="3" t="s">
        <v>312</v>
      </c>
      <c r="B62" s="3" t="s">
        <v>313</v>
      </c>
      <c r="C62" s="4" t="s">
        <v>262</v>
      </c>
    </row>
    <row r="63" spans="1:3">
      <c r="A63" s="3" t="s">
        <v>314</v>
      </c>
      <c r="B63" s="3" t="s">
        <v>315</v>
      </c>
      <c r="C63" s="4" t="s">
        <v>262</v>
      </c>
    </row>
    <row r="64" spans="1:3">
      <c r="A64" s="3" t="s">
        <v>316</v>
      </c>
      <c r="B64" s="3" t="s">
        <v>317</v>
      </c>
      <c r="C64" s="4" t="s">
        <v>262</v>
      </c>
    </row>
    <row r="65" spans="1:3">
      <c r="A65" s="3" t="s">
        <v>318</v>
      </c>
      <c r="B65" s="3" t="s">
        <v>319</v>
      </c>
      <c r="C65" s="4" t="s">
        <v>262</v>
      </c>
    </row>
    <row r="66" spans="1:3">
      <c r="A66" s="3" t="s">
        <v>320</v>
      </c>
      <c r="B66" s="3" t="s">
        <v>99</v>
      </c>
      <c r="C66" s="4" t="s">
        <v>262</v>
      </c>
    </row>
    <row r="67" spans="1:3">
      <c r="A67" s="3" t="s">
        <v>321</v>
      </c>
      <c r="B67" s="3" t="s">
        <v>103</v>
      </c>
      <c r="C67" s="4" t="s">
        <v>262</v>
      </c>
    </row>
    <row r="68" spans="1:3">
      <c r="A68" s="3" t="s">
        <v>322</v>
      </c>
      <c r="B68" s="3" t="s">
        <v>323</v>
      </c>
      <c r="C68" s="4" t="s">
        <v>262</v>
      </c>
    </row>
    <row r="69" spans="1:3">
      <c r="A69" s="3" t="s">
        <v>324</v>
      </c>
      <c r="B69" s="3" t="s">
        <v>325</v>
      </c>
      <c r="C69" s="4" t="s">
        <v>262</v>
      </c>
    </row>
    <row r="70" spans="1:3">
      <c r="A70" s="3" t="s">
        <v>326</v>
      </c>
      <c r="B70" s="3" t="s">
        <v>327</v>
      </c>
      <c r="C70" s="4" t="s">
        <v>262</v>
      </c>
    </row>
    <row r="71" spans="1:3">
      <c r="A71" s="3" t="s">
        <v>328</v>
      </c>
      <c r="B71" s="3" t="s">
        <v>89</v>
      </c>
      <c r="C71" s="4" t="s">
        <v>262</v>
      </c>
    </row>
    <row r="72" spans="1:3">
      <c r="A72" s="3" t="s">
        <v>329</v>
      </c>
      <c r="B72" s="3" t="s">
        <v>119</v>
      </c>
      <c r="C72" s="4" t="s">
        <v>262</v>
      </c>
    </row>
    <row r="73" spans="1:3">
      <c r="A73" s="3" t="s">
        <v>330</v>
      </c>
      <c r="B73" s="3" t="s">
        <v>115</v>
      </c>
      <c r="C73" s="4" t="s">
        <v>262</v>
      </c>
    </row>
    <row r="74" spans="1:3">
      <c r="A74" s="3" t="s">
        <v>331</v>
      </c>
      <c r="B74" s="3" t="s">
        <v>332</v>
      </c>
      <c r="C74" s="4" t="s">
        <v>262</v>
      </c>
    </row>
    <row r="75" spans="1:3">
      <c r="A75" s="3" t="s">
        <v>333</v>
      </c>
      <c r="B75" s="5" t="s">
        <v>334</v>
      </c>
      <c r="C75" s="4" t="s">
        <v>262</v>
      </c>
    </row>
    <row r="76" spans="1:3">
      <c r="A76" s="3" t="s">
        <v>335</v>
      </c>
      <c r="B76" s="3" t="s">
        <v>336</v>
      </c>
      <c r="C76" s="4" t="s">
        <v>262</v>
      </c>
    </row>
    <row r="77" spans="1:3">
      <c r="A77" s="3" t="s">
        <v>337</v>
      </c>
      <c r="B77" s="3" t="s">
        <v>338</v>
      </c>
      <c r="C77" s="4" t="s">
        <v>262</v>
      </c>
    </row>
    <row r="78" spans="1:3">
      <c r="A78" s="3" t="s">
        <v>339</v>
      </c>
      <c r="B78" s="3" t="s">
        <v>340</v>
      </c>
      <c r="C78" s="4" t="s">
        <v>262</v>
      </c>
    </row>
    <row r="79" spans="1:3">
      <c r="A79" s="3" t="s">
        <v>341</v>
      </c>
      <c r="B79" s="3" t="s">
        <v>342</v>
      </c>
      <c r="C79" s="4" t="s">
        <v>262</v>
      </c>
    </row>
    <row r="80" spans="1:3">
      <c r="A80" s="3" t="s">
        <v>343</v>
      </c>
      <c r="B80" s="3" t="s">
        <v>344</v>
      </c>
      <c r="C80" s="4" t="s">
        <v>262</v>
      </c>
    </row>
    <row r="81" spans="1:3">
      <c r="A81" s="3" t="s">
        <v>345</v>
      </c>
      <c r="B81" s="3" t="s">
        <v>346</v>
      </c>
      <c r="C81" s="4" t="s">
        <v>262</v>
      </c>
    </row>
    <row r="82" spans="1:3">
      <c r="A82" s="3" t="s">
        <v>347</v>
      </c>
      <c r="B82" s="3" t="s">
        <v>348</v>
      </c>
      <c r="C82" s="4" t="s">
        <v>262</v>
      </c>
    </row>
    <row r="83" spans="1:3">
      <c r="A83" s="3" t="s">
        <v>349</v>
      </c>
      <c r="B83" s="3" t="s">
        <v>33</v>
      </c>
      <c r="C83" s="4" t="s">
        <v>262</v>
      </c>
    </row>
    <row r="84" spans="1:3">
      <c r="A84" s="3" t="s">
        <v>350</v>
      </c>
      <c r="B84" s="3" t="s">
        <v>351</v>
      </c>
      <c r="C84" s="4" t="s">
        <v>352</v>
      </c>
    </row>
    <row r="85" spans="1:3">
      <c r="A85" s="3" t="s">
        <v>353</v>
      </c>
      <c r="B85" s="3" t="s">
        <v>354</v>
      </c>
      <c r="C85" s="4" t="s">
        <v>352</v>
      </c>
    </row>
    <row r="86" spans="1:3">
      <c r="A86" s="3" t="s">
        <v>355</v>
      </c>
      <c r="B86" s="3" t="s">
        <v>356</v>
      </c>
      <c r="C86" s="4" t="s">
        <v>352</v>
      </c>
    </row>
    <row r="87" spans="1:3">
      <c r="A87" s="3" t="s">
        <v>357</v>
      </c>
      <c r="B87" s="3" t="s">
        <v>358</v>
      </c>
      <c r="C87" s="4" t="s">
        <v>352</v>
      </c>
    </row>
    <row r="88" spans="1:3">
      <c r="A88" s="3" t="s">
        <v>359</v>
      </c>
      <c r="B88" s="3" t="s">
        <v>360</v>
      </c>
      <c r="C88" s="4" t="s">
        <v>352</v>
      </c>
    </row>
    <row r="89" spans="1:3">
      <c r="A89" s="3" t="s">
        <v>361</v>
      </c>
      <c r="B89" s="3" t="s">
        <v>362</v>
      </c>
      <c r="C89" s="4" t="s">
        <v>352</v>
      </c>
    </row>
    <row r="90" spans="1:3">
      <c r="A90" s="3" t="s">
        <v>363</v>
      </c>
      <c r="B90" s="3" t="s">
        <v>364</v>
      </c>
      <c r="C90" s="4" t="s">
        <v>352</v>
      </c>
    </row>
    <row r="91" spans="1:3">
      <c r="A91" s="3" t="s">
        <v>365</v>
      </c>
      <c r="B91" s="3" t="s">
        <v>366</v>
      </c>
      <c r="C91" s="3" t="s">
        <v>367</v>
      </c>
    </row>
    <row r="92" spans="1:3">
      <c r="A92" s="3" t="s">
        <v>368</v>
      </c>
      <c r="B92" s="3" t="s">
        <v>369</v>
      </c>
      <c r="C92" s="3" t="s">
        <v>367</v>
      </c>
    </row>
    <row r="93" spans="1:3">
      <c r="A93" s="3" t="s">
        <v>370</v>
      </c>
      <c r="B93" s="3" t="s">
        <v>371</v>
      </c>
      <c r="C93" s="4" t="s">
        <v>372</v>
      </c>
    </row>
    <row r="94" spans="1:3">
      <c r="A94" s="3" t="s">
        <v>373</v>
      </c>
      <c r="B94" s="6" t="s">
        <v>129</v>
      </c>
      <c r="C94" s="4" t="s">
        <v>372</v>
      </c>
    </row>
    <row r="95" spans="1:3">
      <c r="A95" s="3" t="s">
        <v>374</v>
      </c>
      <c r="B95" s="3" t="s">
        <v>375</v>
      </c>
      <c r="C95" s="4" t="s">
        <v>372</v>
      </c>
    </row>
    <row r="96" spans="1:3">
      <c r="A96" s="3" t="s">
        <v>376</v>
      </c>
      <c r="B96" s="3" t="s">
        <v>377</v>
      </c>
      <c r="C96" s="4" t="s">
        <v>372</v>
      </c>
    </row>
    <row r="97" spans="1:3">
      <c r="A97" s="3" t="s">
        <v>378</v>
      </c>
      <c r="B97" s="3" t="s">
        <v>127</v>
      </c>
      <c r="C97" s="4" t="s">
        <v>372</v>
      </c>
    </row>
    <row r="98" spans="1:3">
      <c r="A98" s="3" t="s">
        <v>379</v>
      </c>
      <c r="B98" s="3" t="s">
        <v>124</v>
      </c>
      <c r="C98" s="4" t="s">
        <v>372</v>
      </c>
    </row>
    <row r="99" spans="1:3">
      <c r="A99" s="3" t="s">
        <v>380</v>
      </c>
      <c r="B99" s="3" t="s">
        <v>121</v>
      </c>
      <c r="C99" s="4" t="s">
        <v>372</v>
      </c>
    </row>
    <row r="100" spans="1:3">
      <c r="A100" s="3" t="s">
        <v>381</v>
      </c>
      <c r="B100" s="3" t="s">
        <v>134</v>
      </c>
      <c r="C100" s="4" t="s">
        <v>372</v>
      </c>
    </row>
    <row r="101" spans="1:3">
      <c r="A101" s="3" t="s">
        <v>382</v>
      </c>
      <c r="B101" s="3" t="s">
        <v>179</v>
      </c>
      <c r="C101" s="4" t="s">
        <v>372</v>
      </c>
    </row>
    <row r="102" spans="1:3">
      <c r="A102" s="3" t="s">
        <v>383</v>
      </c>
      <c r="B102" s="3" t="s">
        <v>384</v>
      </c>
      <c r="C102" s="3" t="s">
        <v>384</v>
      </c>
    </row>
    <row r="103" spans="1:3">
      <c r="A103" s="3" t="s">
        <v>385</v>
      </c>
      <c r="B103" s="3" t="s">
        <v>386</v>
      </c>
      <c r="C103" s="3" t="s">
        <v>386</v>
      </c>
    </row>
    <row r="104" spans="1:3">
      <c r="A104" s="3" t="s">
        <v>387</v>
      </c>
      <c r="B104" s="5" t="s">
        <v>388</v>
      </c>
      <c r="C104" s="3" t="s">
        <v>389</v>
      </c>
    </row>
    <row r="105" spans="1:3">
      <c r="A105" s="3" t="s">
        <v>390</v>
      </c>
      <c r="B105" s="3" t="s">
        <v>391</v>
      </c>
      <c r="C105" s="3" t="s">
        <v>389</v>
      </c>
    </row>
    <row r="106" spans="1:3">
      <c r="A106" s="3" t="s">
        <v>392</v>
      </c>
      <c r="B106" s="3" t="s">
        <v>393</v>
      </c>
      <c r="C106" s="3" t="s">
        <v>389</v>
      </c>
    </row>
    <row r="107" spans="1:3">
      <c r="A107" s="3" t="s">
        <v>394</v>
      </c>
      <c r="B107" s="3" t="s">
        <v>395</v>
      </c>
      <c r="C107" s="3" t="s">
        <v>389</v>
      </c>
    </row>
    <row r="108" spans="1:3">
      <c r="A108" s="3" t="s">
        <v>396</v>
      </c>
      <c r="B108" s="3" t="s">
        <v>397</v>
      </c>
      <c r="C108" s="3" t="s">
        <v>389</v>
      </c>
    </row>
    <row r="109" spans="1:3">
      <c r="A109" s="3" t="s">
        <v>398</v>
      </c>
      <c r="B109" s="3" t="s">
        <v>399</v>
      </c>
      <c r="C109" s="3" t="s">
        <v>389</v>
      </c>
    </row>
    <row r="110" spans="1:3">
      <c r="A110" s="3" t="s">
        <v>400</v>
      </c>
      <c r="B110" s="3" t="s">
        <v>401</v>
      </c>
      <c r="C110" s="3" t="s">
        <v>389</v>
      </c>
    </row>
    <row r="111" spans="1:3">
      <c r="A111" s="3" t="s">
        <v>402</v>
      </c>
      <c r="B111" s="3" t="s">
        <v>403</v>
      </c>
      <c r="C111" s="3" t="s">
        <v>389</v>
      </c>
    </row>
    <row r="112" spans="1:3">
      <c r="A112" s="3" t="s">
        <v>404</v>
      </c>
      <c r="B112" s="3" t="s">
        <v>405</v>
      </c>
      <c r="C112" s="3" t="s">
        <v>406</v>
      </c>
    </row>
    <row r="113" spans="1:3">
      <c r="A113" s="3" t="s">
        <v>407</v>
      </c>
      <c r="B113" s="3" t="s">
        <v>408</v>
      </c>
      <c r="C113" s="3" t="s">
        <v>409</v>
      </c>
    </row>
    <row r="114" spans="1:3">
      <c r="A114" s="3" t="s">
        <v>410</v>
      </c>
      <c r="B114" s="3" t="s">
        <v>411</v>
      </c>
      <c r="C114" s="4" t="s">
        <v>412</v>
      </c>
    </row>
    <row r="115" spans="1:3">
      <c r="A115" s="3" t="s">
        <v>413</v>
      </c>
      <c r="B115" s="3" t="s">
        <v>414</v>
      </c>
      <c r="C115" s="4" t="s">
        <v>415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物流部费用（总）</vt:lpstr>
      <vt:lpstr>Sheet2</vt:lpstr>
      <vt:lpstr>Sheet1</vt:lpstr>
      <vt:lpstr>核算科目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wsc</cp:lastModifiedBy>
  <dcterms:created xsi:type="dcterms:W3CDTF">2006-09-16T00:00:00Z</dcterms:created>
  <dcterms:modified xsi:type="dcterms:W3CDTF">2025-12-27T05:22:08Z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  <property fmtid="{D5CDD505-2E9C-101B-9397-08002B2CF9AE}" pid="4" name="ICV">
    <vt:lpwstr>076D2D910F32406D9855D8DB3D703133_13</vt:lpwstr>
  </property>
  <property fmtid="{D5CDD505-2E9C-101B-9397-08002B2CF9AE}" pid="5" name="KSOProductBuildVer">
    <vt:lpwstr>2052-12.8.2.21215</vt:lpwstr>
  </property>
</Properties>
</file>